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7335" windowHeight="1170" tabRatio="875" activeTab="1"/>
  </bookViews>
  <sheets>
    <sheet name="F111 Grid" sheetId="6" r:id="rId1"/>
    <sheet name="F111 Times" sheetId="2" r:id="rId2"/>
    <sheet name="F111 Race" sheetId="3" r:id="rId3"/>
    <sheet name="Times" sheetId="1" r:id="rId4"/>
    <sheet name="Sheet4" sheetId="4" r:id="rId5"/>
    <sheet name="Sheet5" sheetId="5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BY29" i="2" l="1"/>
  <c r="BY28" i="2"/>
  <c r="BY27" i="2"/>
  <c r="BY26" i="2"/>
  <c r="BY25" i="2"/>
  <c r="BY24" i="2"/>
  <c r="BY23" i="2"/>
  <c r="BY22" i="2"/>
  <c r="BY21" i="2"/>
  <c r="BY20" i="2"/>
  <c r="BY19" i="2"/>
  <c r="BY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Y5" i="2"/>
  <c r="BY4" i="2"/>
  <c r="BY3" i="2"/>
  <c r="BY2" i="2"/>
  <c r="BU29" i="2"/>
  <c r="BU28" i="2"/>
  <c r="BU27" i="2"/>
  <c r="BU26" i="2"/>
  <c r="BU25" i="2"/>
  <c r="BU24" i="2"/>
  <c r="BU23" i="2"/>
  <c r="BU22" i="2"/>
  <c r="BU21" i="2"/>
  <c r="BU20" i="2"/>
  <c r="BU19" i="2"/>
  <c r="BU18" i="2"/>
  <c r="BU17" i="2"/>
  <c r="BU16" i="2"/>
  <c r="BU15" i="2"/>
  <c r="BU14" i="2"/>
  <c r="BU13" i="2"/>
  <c r="BU12" i="2"/>
  <c r="BU11" i="2"/>
  <c r="BU10" i="2"/>
  <c r="BU9" i="2"/>
  <c r="BU8" i="2"/>
  <c r="BU7" i="2"/>
  <c r="BU6" i="2"/>
  <c r="BU5" i="2"/>
  <c r="BU4" i="2"/>
  <c r="BU3" i="2"/>
  <c r="BU2" i="2"/>
  <c r="R27" i="5" l="1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R2" i="5"/>
  <c r="S8" i="5" l="1"/>
  <c r="S23" i="5"/>
  <c r="S12" i="5"/>
  <c r="S14" i="5"/>
  <c r="S22" i="5"/>
  <c r="S27" i="5"/>
  <c r="S20" i="5"/>
  <c r="S24" i="5"/>
  <c r="S26" i="5"/>
  <c r="S25" i="5"/>
  <c r="S19" i="5"/>
  <c r="S21" i="5"/>
  <c r="S16" i="5"/>
  <c r="S18" i="5"/>
  <c r="S11" i="5"/>
  <c r="S13" i="5"/>
  <c r="S17" i="5"/>
  <c r="S3" i="5"/>
  <c r="S9" i="5"/>
  <c r="S2" i="5"/>
  <c r="S4" i="5"/>
  <c r="S6" i="5"/>
  <c r="S10" i="5"/>
  <c r="S5" i="5"/>
  <c r="S7" i="5"/>
  <c r="S15" i="5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R2" i="4"/>
  <c r="U31" i="1"/>
  <c r="W31" i="1"/>
  <c r="S3" i="4" l="1"/>
  <c r="S5" i="4"/>
  <c r="S7" i="4"/>
  <c r="S9" i="4"/>
  <c r="S11" i="4"/>
  <c r="S13" i="4"/>
  <c r="S15" i="4"/>
  <c r="S17" i="4"/>
  <c r="S19" i="4"/>
  <c r="S21" i="4"/>
  <c r="S23" i="4"/>
  <c r="S25" i="4"/>
  <c r="S27" i="4"/>
  <c r="S4" i="4"/>
  <c r="S6" i="4"/>
  <c r="S8" i="4"/>
  <c r="S10" i="4"/>
  <c r="S12" i="4"/>
  <c r="S14" i="4"/>
  <c r="S16" i="4"/>
  <c r="S18" i="4"/>
  <c r="S20" i="4"/>
  <c r="S22" i="4"/>
  <c r="S24" i="4"/>
  <c r="S26" i="4"/>
  <c r="S2" i="4"/>
  <c r="R2" i="1"/>
  <c r="BZ2" i="2"/>
  <c r="CA2" i="2"/>
  <c r="BQ3" i="2"/>
  <c r="BQ4" i="2"/>
  <c r="BQ5" i="2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R24" i="1" s="1"/>
  <c r="BQ26" i="2"/>
  <c r="BQ27" i="2"/>
  <c r="BQ28" i="2"/>
  <c r="BQ29" i="2"/>
  <c r="R25" i="1" s="1"/>
  <c r="BQ2" i="2"/>
  <c r="R9" i="1" l="1"/>
  <c r="R5" i="1"/>
  <c r="R16" i="1"/>
  <c r="R3" i="1"/>
  <c r="R14" i="1"/>
  <c r="R12" i="1"/>
  <c r="R29" i="1"/>
  <c r="R18" i="1"/>
  <c r="R22" i="1"/>
  <c r="R20" i="1"/>
  <c r="R7" i="1"/>
  <c r="R26" i="1"/>
  <c r="R21" i="1"/>
  <c r="R19" i="1"/>
  <c r="R17" i="1"/>
  <c r="R15" i="1"/>
  <c r="R13" i="1"/>
  <c r="R11" i="1"/>
  <c r="R8" i="1"/>
  <c r="R6" i="1"/>
  <c r="R4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BM3" i="2"/>
  <c r="BM4" i="2"/>
  <c r="BM5" i="2"/>
  <c r="BM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Q17" i="1" s="1"/>
  <c r="BM22" i="2"/>
  <c r="BM23" i="2"/>
  <c r="BM24" i="2"/>
  <c r="BM25" i="2"/>
  <c r="BM26" i="2"/>
  <c r="BM27" i="2"/>
  <c r="BM28" i="2"/>
  <c r="BM29" i="2"/>
  <c r="BM2" i="2"/>
  <c r="BI3" i="2"/>
  <c r="BI4" i="2"/>
  <c r="BI5" i="2"/>
  <c r="BI6" i="2"/>
  <c r="BI7" i="2"/>
  <c r="BI8" i="2"/>
  <c r="BI9" i="2"/>
  <c r="BI10" i="2"/>
  <c r="BI11" i="2"/>
  <c r="BI12" i="2"/>
  <c r="BI13" i="2"/>
  <c r="BI14" i="2"/>
  <c r="BI15" i="2"/>
  <c r="BI16" i="2"/>
  <c r="BI17" i="2"/>
  <c r="BI18" i="2"/>
  <c r="BI19" i="2"/>
  <c r="BI20" i="2"/>
  <c r="BI21" i="2"/>
  <c r="P17" i="1" s="1"/>
  <c r="BI22" i="2"/>
  <c r="BI23" i="2"/>
  <c r="BI24" i="2"/>
  <c r="BI25" i="2"/>
  <c r="BI26" i="2"/>
  <c r="BI27" i="2"/>
  <c r="BI28" i="2"/>
  <c r="BI29" i="2"/>
  <c r="BI2" i="2"/>
  <c r="BE3" i="2"/>
  <c r="BE4" i="2"/>
  <c r="BE5" i="2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O17" i="1" s="1"/>
  <c r="BE22" i="2"/>
  <c r="BE23" i="2"/>
  <c r="BE24" i="2"/>
  <c r="BE25" i="2"/>
  <c r="BE26" i="2"/>
  <c r="BE27" i="2"/>
  <c r="BE28" i="2"/>
  <c r="BE29" i="2"/>
  <c r="BE2" i="2"/>
  <c r="BA3" i="2"/>
  <c r="BA4" i="2"/>
  <c r="B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N17" i="1" s="1"/>
  <c r="BA22" i="2"/>
  <c r="BA23" i="2"/>
  <c r="BA24" i="2"/>
  <c r="BA25" i="2"/>
  <c r="BA26" i="2"/>
  <c r="BA27" i="2"/>
  <c r="BA28" i="2"/>
  <c r="BA29" i="2"/>
  <c r="BA2" i="2"/>
  <c r="AW3" i="2"/>
  <c r="AW4" i="2"/>
  <c r="AW5" i="2"/>
  <c r="AW6" i="2"/>
  <c r="AW7" i="2"/>
  <c r="AW8" i="2"/>
  <c r="AW9" i="2"/>
  <c r="AW10" i="2"/>
  <c r="AW11" i="2"/>
  <c r="AW12" i="2"/>
  <c r="AW13" i="2"/>
  <c r="AW14" i="2"/>
  <c r="AW15" i="2"/>
  <c r="M15" i="1" s="1"/>
  <c r="AW16" i="2"/>
  <c r="AW17" i="2"/>
  <c r="AW18" i="2"/>
  <c r="AW19" i="2"/>
  <c r="AW20" i="2"/>
  <c r="AW21" i="2"/>
  <c r="M17" i="1" s="1"/>
  <c r="AW22" i="2"/>
  <c r="AW23" i="2"/>
  <c r="AW24" i="2"/>
  <c r="AW25" i="2"/>
  <c r="AW26" i="2"/>
  <c r="AW27" i="2"/>
  <c r="AW28" i="2"/>
  <c r="AW29" i="2"/>
  <c r="AW2" i="2"/>
  <c r="AS3" i="2"/>
  <c r="AS4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L17" i="1" s="1"/>
  <c r="AS22" i="2"/>
  <c r="AS23" i="2"/>
  <c r="AS24" i="2"/>
  <c r="AS25" i="2"/>
  <c r="AS26" i="2"/>
  <c r="AS27" i="2"/>
  <c r="AS28" i="2"/>
  <c r="AS29" i="2"/>
  <c r="AS2" i="2"/>
  <c r="AO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K17" i="1" s="1"/>
  <c r="AO22" i="2"/>
  <c r="AO23" i="2"/>
  <c r="AO24" i="2"/>
  <c r="AO25" i="2"/>
  <c r="AO26" i="2"/>
  <c r="AO27" i="2"/>
  <c r="AO28" i="2"/>
  <c r="AO29" i="2"/>
  <c r="AO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J17" i="1" s="1"/>
  <c r="AK22" i="2"/>
  <c r="AK23" i="2"/>
  <c r="AK24" i="2"/>
  <c r="AK25" i="2"/>
  <c r="AK26" i="2"/>
  <c r="AK27" i="2"/>
  <c r="AK28" i="2"/>
  <c r="AK29" i="2"/>
  <c r="AK2" i="2"/>
  <c r="AG3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I17" i="1" s="1"/>
  <c r="AG22" i="2"/>
  <c r="AG23" i="2"/>
  <c r="AG24" i="2"/>
  <c r="AG25" i="2"/>
  <c r="AG2" i="2"/>
  <c r="AC27" i="2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F12" i="1" s="1"/>
  <c r="U5" i="2"/>
  <c r="U4" i="2"/>
  <c r="U2" i="2"/>
  <c r="U3" i="2"/>
  <c r="AG29" i="2"/>
  <c r="AG28" i="2"/>
  <c r="AG27" i="2"/>
  <c r="AG26" i="2"/>
  <c r="AC29" i="2"/>
  <c r="AC28" i="2"/>
  <c r="AC26" i="2"/>
  <c r="Y29" i="2"/>
  <c r="Y28" i="2"/>
  <c r="Y27" i="2"/>
  <c r="Y26" i="2"/>
  <c r="U29" i="2"/>
  <c r="U28" i="2"/>
  <c r="U27" i="2"/>
  <c r="U26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E17" i="1" s="1"/>
  <c r="Q22" i="2"/>
  <c r="Q23" i="2"/>
  <c r="Q24" i="2"/>
  <c r="Q25" i="2"/>
  <c r="Q2" i="2"/>
  <c r="Q29" i="2"/>
  <c r="Q28" i="2"/>
  <c r="Q27" i="2"/>
  <c r="Q26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D17" i="1" s="1"/>
  <c r="M22" i="2"/>
  <c r="M23" i="2"/>
  <c r="M24" i="2"/>
  <c r="M25" i="2"/>
  <c r="M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C17" i="1" s="1"/>
  <c r="I22" i="2"/>
  <c r="I23" i="2"/>
  <c r="I24" i="2"/>
  <c r="I25" i="2"/>
  <c r="I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" i="2"/>
  <c r="M29" i="2"/>
  <c r="D25" i="1" s="1"/>
  <c r="M28" i="2"/>
  <c r="M27" i="2"/>
  <c r="M26" i="2"/>
  <c r="I29" i="2"/>
  <c r="C25" i="1" s="1"/>
  <c r="I28" i="2"/>
  <c r="I27" i="2"/>
  <c r="I26" i="2"/>
  <c r="E26" i="2"/>
  <c r="E27" i="2"/>
  <c r="E28" i="2"/>
  <c r="E29" i="2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U4" i="6"/>
  <c r="U3" i="6"/>
  <c r="U2" i="6"/>
  <c r="M21" i="1" l="1"/>
  <c r="M14" i="1"/>
  <c r="M16" i="1"/>
  <c r="M18" i="1"/>
  <c r="M13" i="1"/>
  <c r="M12" i="1"/>
  <c r="C19" i="1"/>
  <c r="C9" i="1"/>
  <c r="D9" i="1"/>
  <c r="E25" i="1"/>
  <c r="E9" i="1"/>
  <c r="I9" i="1"/>
  <c r="J25" i="1"/>
  <c r="J9" i="1"/>
  <c r="K25" i="1"/>
  <c r="K9" i="1"/>
  <c r="L25" i="1"/>
  <c r="L9" i="1"/>
  <c r="M25" i="1"/>
  <c r="M9" i="1"/>
  <c r="N25" i="1"/>
  <c r="N9" i="1"/>
  <c r="O25" i="1"/>
  <c r="O9" i="1"/>
  <c r="P25" i="1"/>
  <c r="Q25" i="1"/>
  <c r="W2" i="1"/>
  <c r="U2" i="1" s="1"/>
  <c r="V2" i="1" s="1"/>
  <c r="C4" i="1"/>
  <c r="D4" i="1"/>
  <c r="E4" i="1"/>
  <c r="G13" i="1"/>
  <c r="G15" i="1"/>
  <c r="H13" i="1"/>
  <c r="I4" i="1"/>
  <c r="J4" i="1"/>
  <c r="K28" i="1"/>
  <c r="W28" i="1" s="1"/>
  <c r="U28" i="1" s="1"/>
  <c r="V28" i="1" s="1"/>
  <c r="K4" i="1"/>
  <c r="L4" i="1"/>
  <c r="M4" i="1"/>
  <c r="N4" i="1"/>
  <c r="O4" i="1"/>
  <c r="P4" i="1"/>
  <c r="CA28" i="2"/>
  <c r="BZ28" i="2" s="1"/>
  <c r="CA26" i="2"/>
  <c r="BZ26" i="2" s="1"/>
  <c r="CA25" i="2"/>
  <c r="BZ25" i="2" s="1"/>
  <c r="CA23" i="2"/>
  <c r="BZ23" i="2" s="1"/>
  <c r="CA21" i="2"/>
  <c r="BZ21" i="2" s="1"/>
  <c r="CA19" i="2"/>
  <c r="BZ19" i="2" s="1"/>
  <c r="CA15" i="2"/>
  <c r="BZ15" i="2" s="1"/>
  <c r="CA13" i="2"/>
  <c r="BZ13" i="2" s="1"/>
  <c r="CA11" i="2"/>
  <c r="BZ11" i="2" s="1"/>
  <c r="CA5" i="2"/>
  <c r="BZ5" i="2" s="1"/>
  <c r="F25" i="1"/>
  <c r="G25" i="1"/>
  <c r="G21" i="1"/>
  <c r="H21" i="1"/>
  <c r="F22" i="1"/>
  <c r="D14" i="1"/>
  <c r="E14" i="1"/>
  <c r="E5" i="1"/>
  <c r="F20" i="1"/>
  <c r="H15" i="1"/>
  <c r="I5" i="1"/>
  <c r="J5" i="1"/>
  <c r="K5" i="1"/>
  <c r="L5" i="1"/>
  <c r="M5" i="1"/>
  <c r="N5" i="1"/>
  <c r="O5" i="1"/>
  <c r="C5" i="1"/>
  <c r="D5" i="1"/>
  <c r="C23" i="1"/>
  <c r="D23" i="1"/>
  <c r="D19" i="1"/>
  <c r="E23" i="1"/>
  <c r="E19" i="1"/>
  <c r="I23" i="1"/>
  <c r="I19" i="1"/>
  <c r="J23" i="1"/>
  <c r="J19" i="1"/>
  <c r="K23" i="1"/>
  <c r="K19" i="1"/>
  <c r="L23" i="1"/>
  <c r="L19" i="1"/>
  <c r="M23" i="1"/>
  <c r="M19" i="1"/>
  <c r="N23" i="1"/>
  <c r="N19" i="1"/>
  <c r="O23" i="1"/>
  <c r="O19" i="1"/>
  <c r="P19" i="1"/>
  <c r="Q23" i="1"/>
  <c r="F6" i="1"/>
  <c r="P5" i="1"/>
  <c r="F18" i="1"/>
  <c r="H25" i="1"/>
  <c r="H23" i="1"/>
  <c r="F8" i="1"/>
  <c r="F13" i="1"/>
  <c r="G7" i="1"/>
  <c r="H7" i="1"/>
  <c r="I24" i="1"/>
  <c r="C12" i="1"/>
  <c r="D12" i="1"/>
  <c r="E12" i="1"/>
  <c r="I12" i="1"/>
  <c r="J12" i="1"/>
  <c r="K12" i="1"/>
  <c r="L12" i="1"/>
  <c r="Q19" i="1"/>
  <c r="Q9" i="1"/>
  <c r="D24" i="1"/>
  <c r="F7" i="1"/>
  <c r="F15" i="1"/>
  <c r="J24" i="1"/>
  <c r="K24" i="1"/>
  <c r="L24" i="1"/>
  <c r="M24" i="1"/>
  <c r="N24" i="1"/>
  <c r="O24" i="1"/>
  <c r="C24" i="1"/>
  <c r="E24" i="1"/>
  <c r="C16" i="1"/>
  <c r="C14" i="1"/>
  <c r="D16" i="1"/>
  <c r="F11" i="1"/>
  <c r="I16" i="1"/>
  <c r="I14" i="1"/>
  <c r="J16" i="1"/>
  <c r="J14" i="1"/>
  <c r="K16" i="1"/>
  <c r="K14" i="1"/>
  <c r="L16" i="1"/>
  <c r="L14" i="1"/>
  <c r="N16" i="1"/>
  <c r="N14" i="1"/>
  <c r="O21" i="1"/>
  <c r="P21" i="1"/>
  <c r="Q21" i="1"/>
  <c r="F3" i="1"/>
  <c r="G6" i="1"/>
  <c r="H6" i="1"/>
  <c r="Q5" i="1"/>
  <c r="O16" i="1"/>
  <c r="Q4" i="1"/>
  <c r="C3" i="1"/>
  <c r="D3" i="1"/>
  <c r="E3" i="1"/>
  <c r="CA24" i="2"/>
  <c r="BZ24" i="2" s="1"/>
  <c r="CA22" i="2"/>
  <c r="BZ22" i="2" s="1"/>
  <c r="CA20" i="2"/>
  <c r="BZ20" i="2" s="1"/>
  <c r="CA18" i="2"/>
  <c r="BZ18" i="2" s="1"/>
  <c r="CA16" i="2"/>
  <c r="BZ16" i="2" s="1"/>
  <c r="CA14" i="2"/>
  <c r="BZ14" i="2" s="1"/>
  <c r="CA10" i="2"/>
  <c r="BZ10" i="2" s="1"/>
  <c r="CA8" i="2"/>
  <c r="BZ8" i="2" s="1"/>
  <c r="CA6" i="2"/>
  <c r="BZ6" i="2" s="1"/>
  <c r="CA4" i="2"/>
  <c r="BZ4" i="2" s="1"/>
  <c r="C6" i="1"/>
  <c r="D6" i="1"/>
  <c r="E6" i="1"/>
  <c r="H27" i="1"/>
  <c r="W27" i="1" s="1"/>
  <c r="U27" i="1" s="1"/>
  <c r="V27" i="1" s="1"/>
  <c r="I25" i="1"/>
  <c r="F19" i="1"/>
  <c r="G19" i="1"/>
  <c r="G9" i="1"/>
  <c r="G5" i="1"/>
  <c r="G3" i="1"/>
  <c r="H19" i="1"/>
  <c r="H9" i="1"/>
  <c r="H5" i="1"/>
  <c r="H3" i="1"/>
  <c r="I6" i="1"/>
  <c r="J6" i="1"/>
  <c r="K6" i="1"/>
  <c r="L6" i="1"/>
  <c r="M6" i="1"/>
  <c r="N6" i="1"/>
  <c r="O13" i="1"/>
  <c r="O7" i="1"/>
  <c r="O6" i="1"/>
  <c r="P29" i="1"/>
  <c r="P13" i="1"/>
  <c r="P15" i="1"/>
  <c r="P7" i="1"/>
  <c r="P6" i="1"/>
  <c r="Q13" i="1"/>
  <c r="Q15" i="1"/>
  <c r="Q7" i="1"/>
  <c r="Q6" i="1"/>
  <c r="F21" i="1"/>
  <c r="I3" i="1"/>
  <c r="J3" i="1"/>
  <c r="K3" i="1"/>
  <c r="L3" i="1"/>
  <c r="M3" i="1"/>
  <c r="N3" i="1"/>
  <c r="O3" i="1"/>
  <c r="P3" i="1"/>
  <c r="Q3" i="1"/>
  <c r="C11" i="1"/>
  <c r="D11" i="1"/>
  <c r="E11" i="1"/>
  <c r="C21" i="1"/>
  <c r="C22" i="1"/>
  <c r="C20" i="1"/>
  <c r="C13" i="1"/>
  <c r="C15" i="1"/>
  <c r="C7" i="1"/>
  <c r="C18" i="1"/>
  <c r="C10" i="1"/>
  <c r="C8" i="1"/>
  <c r="D21" i="1"/>
  <c r="D22" i="1"/>
  <c r="D20" i="1"/>
  <c r="D13" i="1"/>
  <c r="D15" i="1"/>
  <c r="D7" i="1"/>
  <c r="D18" i="1"/>
  <c r="D10" i="1"/>
  <c r="D8" i="1"/>
  <c r="E21" i="1"/>
  <c r="E22" i="1"/>
  <c r="E20" i="1"/>
  <c r="E13" i="1"/>
  <c r="E15" i="1"/>
  <c r="E7" i="1"/>
  <c r="E18" i="1"/>
  <c r="E10" i="1"/>
  <c r="E8" i="1"/>
  <c r="G20" i="1"/>
  <c r="G18" i="1"/>
  <c r="G10" i="1"/>
  <c r="G8" i="1"/>
  <c r="H22" i="1"/>
  <c r="H20" i="1"/>
  <c r="H18" i="1"/>
  <c r="H10" i="1"/>
  <c r="H8" i="1"/>
  <c r="I11" i="1"/>
  <c r="J11" i="1"/>
  <c r="K11" i="1"/>
  <c r="L11" i="1"/>
  <c r="M11" i="1"/>
  <c r="N11" i="1"/>
  <c r="N12" i="1"/>
  <c r="O14" i="1"/>
  <c r="O11" i="1"/>
  <c r="O12" i="1"/>
  <c r="P24" i="1"/>
  <c r="P16" i="1"/>
  <c r="P14" i="1"/>
  <c r="P11" i="1"/>
  <c r="P12" i="1"/>
  <c r="Q24" i="1"/>
  <c r="Q16" i="1"/>
  <c r="Q14" i="1"/>
  <c r="Q11" i="1"/>
  <c r="Q12" i="1"/>
  <c r="F5" i="1"/>
  <c r="F14" i="1"/>
  <c r="F4" i="1"/>
  <c r="F16" i="1"/>
  <c r="F9" i="1"/>
  <c r="F17" i="1"/>
  <c r="F24" i="1"/>
  <c r="F23" i="1"/>
  <c r="G24" i="1"/>
  <c r="G16" i="1"/>
  <c r="G4" i="1"/>
  <c r="G14" i="1"/>
  <c r="G11" i="1"/>
  <c r="G12" i="1"/>
  <c r="H24" i="1"/>
  <c r="H16" i="1"/>
  <c r="H4" i="1"/>
  <c r="H14" i="1"/>
  <c r="H11" i="1"/>
  <c r="H12" i="1"/>
  <c r="I21" i="1"/>
  <c r="I22" i="1"/>
  <c r="I20" i="1"/>
  <c r="I13" i="1"/>
  <c r="I15" i="1"/>
  <c r="I7" i="1"/>
  <c r="I18" i="1"/>
  <c r="I10" i="1"/>
  <c r="I8" i="1"/>
  <c r="J29" i="1"/>
  <c r="J21" i="1"/>
  <c r="J20" i="1"/>
  <c r="J13" i="1"/>
  <c r="J15" i="1"/>
  <c r="J7" i="1"/>
  <c r="J18" i="1"/>
  <c r="J10" i="1"/>
  <c r="J8" i="1"/>
  <c r="K29" i="1"/>
  <c r="K21" i="1"/>
  <c r="K13" i="1"/>
  <c r="K15" i="1"/>
  <c r="K7" i="1"/>
  <c r="K18" i="1"/>
  <c r="K10" i="1"/>
  <c r="K8" i="1"/>
  <c r="L29" i="1"/>
  <c r="L21" i="1"/>
  <c r="L20" i="1"/>
  <c r="L13" i="1"/>
  <c r="L15" i="1"/>
  <c r="L7" i="1"/>
  <c r="L18" i="1"/>
  <c r="L10" i="1"/>
  <c r="L8" i="1"/>
  <c r="M29" i="1"/>
  <c r="M20" i="1"/>
  <c r="M7" i="1"/>
  <c r="N29" i="1"/>
  <c r="N21" i="1"/>
  <c r="N26" i="1"/>
  <c r="N20" i="1"/>
  <c r="N13" i="1"/>
  <c r="N15" i="1"/>
  <c r="N7" i="1"/>
  <c r="N18" i="1"/>
  <c r="N8" i="1"/>
  <c r="O29" i="1"/>
  <c r="O26" i="1"/>
  <c r="O20" i="1"/>
  <c r="O15" i="1"/>
  <c r="O18" i="1"/>
  <c r="O8" i="1"/>
  <c r="P26" i="1"/>
  <c r="P20" i="1"/>
  <c r="P18" i="1"/>
  <c r="P8" i="1"/>
  <c r="Q26" i="1"/>
  <c r="Q20" i="1"/>
  <c r="Q18" i="1"/>
  <c r="Q8" i="1"/>
  <c r="CA29" i="2"/>
  <c r="BZ29" i="2" s="1"/>
  <c r="CA27" i="2"/>
  <c r="BZ27" i="2" s="1"/>
  <c r="CA12" i="2"/>
  <c r="BZ12" i="2" s="1"/>
  <c r="B7" i="1"/>
  <c r="B25" i="1"/>
  <c r="B23" i="1"/>
  <c r="W23" i="1" s="1"/>
  <c r="B21" i="1"/>
  <c r="B19" i="1"/>
  <c r="B17" i="1"/>
  <c r="B15" i="1"/>
  <c r="B13" i="1"/>
  <c r="B10" i="1"/>
  <c r="B6" i="1"/>
  <c r="CA17" i="2"/>
  <c r="BZ17" i="2" s="1"/>
  <c r="B9" i="1"/>
  <c r="W9" i="1" s="1"/>
  <c r="U9" i="1" s="1"/>
  <c r="V9" i="1" s="1"/>
  <c r="CA9" i="2"/>
  <c r="BZ9" i="2" s="1"/>
  <c r="B11" i="1"/>
  <c r="CA7" i="2"/>
  <c r="BZ7" i="2" s="1"/>
  <c r="B5" i="1"/>
  <c r="CA3" i="2"/>
  <c r="BZ3" i="2" s="1"/>
  <c r="B3" i="1"/>
  <c r="B24" i="1"/>
  <c r="B22" i="1"/>
  <c r="B20" i="1"/>
  <c r="B18" i="1"/>
  <c r="B16" i="1"/>
  <c r="B14" i="1"/>
  <c r="B12" i="1"/>
  <c r="W12" i="1" s="1"/>
  <c r="U12" i="1" s="1"/>
  <c r="V12" i="1" s="1"/>
  <c r="B8" i="1"/>
  <c r="B4" i="1"/>
  <c r="U23" i="1" l="1"/>
  <c r="V23" i="1" s="1"/>
  <c r="W4" i="1"/>
  <c r="U4" i="1" s="1"/>
  <c r="V4" i="1" s="1"/>
  <c r="W16" i="1"/>
  <c r="U16" i="1" s="1"/>
  <c r="V16" i="1" s="1"/>
  <c r="W24" i="1"/>
  <c r="U24" i="1" s="1"/>
  <c r="V24" i="1" s="1"/>
  <c r="W20" i="1"/>
  <c r="U20" i="1" s="1"/>
  <c r="V20" i="1" s="1"/>
  <c r="W10" i="1"/>
  <c r="U10" i="1" s="1"/>
  <c r="V10" i="1" s="1"/>
  <c r="W15" i="1"/>
  <c r="U15" i="1" s="1"/>
  <c r="V15" i="1" s="1"/>
  <c r="W19" i="1"/>
  <c r="U19" i="1" s="1"/>
  <c r="V19" i="1" s="1"/>
  <c r="W7" i="1"/>
  <c r="U7" i="1" s="1"/>
  <c r="V7" i="1" s="1"/>
  <c r="W8" i="1"/>
  <c r="U8" i="1" s="1"/>
  <c r="V8" i="1" s="1"/>
  <c r="W14" i="1"/>
  <c r="U14" i="1" s="1"/>
  <c r="V14" i="1" s="1"/>
  <c r="W18" i="1"/>
  <c r="U18" i="1" s="1"/>
  <c r="V18" i="1" s="1"/>
  <c r="W22" i="1"/>
  <c r="U22" i="1" s="1"/>
  <c r="V22" i="1" s="1"/>
  <c r="W3" i="1"/>
  <c r="U3" i="1" s="1"/>
  <c r="V3" i="1" s="1"/>
  <c r="W5" i="1"/>
  <c r="U5" i="1" s="1"/>
  <c r="V5" i="1" s="1"/>
  <c r="W11" i="1"/>
  <c r="U11" i="1" s="1"/>
  <c r="V11" i="1" s="1"/>
  <c r="W6" i="1"/>
  <c r="U6" i="1" s="1"/>
  <c r="V6" i="1" s="1"/>
  <c r="W13" i="1"/>
  <c r="U13" i="1" s="1"/>
  <c r="V13" i="1" s="1"/>
  <c r="W17" i="1"/>
  <c r="U17" i="1" s="1"/>
  <c r="V17" i="1" s="1"/>
  <c r="W21" i="1"/>
  <c r="U21" i="1" s="1"/>
  <c r="V21" i="1" s="1"/>
  <c r="W25" i="1"/>
  <c r="U25" i="1" s="1"/>
  <c r="V25" i="1" s="1"/>
  <c r="W29" i="1"/>
  <c r="U29" i="1" s="1"/>
  <c r="V29" i="1" s="1"/>
  <c r="W26" i="1"/>
  <c r="U26" i="1" s="1"/>
  <c r="V26" i="1" s="1"/>
</calcChain>
</file>

<file path=xl/sharedStrings.xml><?xml version="1.0" encoding="utf-8"?>
<sst xmlns="http://schemas.openxmlformats.org/spreadsheetml/2006/main" count="587" uniqueCount="169">
  <si>
    <t>Hill</t>
  </si>
  <si>
    <t>Coulthard</t>
  </si>
  <si>
    <t>Katayama</t>
  </si>
  <si>
    <t>Blundell</t>
  </si>
  <si>
    <t>Schumacher</t>
  </si>
  <si>
    <t>Verstappen</t>
  </si>
  <si>
    <t>Hakkinen</t>
  </si>
  <si>
    <t>Brundle</t>
  </si>
  <si>
    <t>Morbidelli</t>
  </si>
  <si>
    <t>Zanardi</t>
  </si>
  <si>
    <t>Herbert</t>
  </si>
  <si>
    <t>Barrichello</t>
  </si>
  <si>
    <t>Irvine</t>
  </si>
  <si>
    <t>Martini</t>
  </si>
  <si>
    <t>Panis</t>
  </si>
  <si>
    <t>Alesi</t>
  </si>
  <si>
    <t>Berger</t>
  </si>
  <si>
    <t>Frentzen</t>
  </si>
  <si>
    <t>Gachot</t>
  </si>
  <si>
    <t>Bra</t>
  </si>
  <si>
    <t>Pac</t>
  </si>
  <si>
    <t>San</t>
  </si>
  <si>
    <t>Mon</t>
  </si>
  <si>
    <t>Spa</t>
  </si>
  <si>
    <t>Can</t>
  </si>
  <si>
    <t>Fra</t>
  </si>
  <si>
    <t>Bri</t>
  </si>
  <si>
    <t>Ger</t>
  </si>
  <si>
    <t>Hun</t>
  </si>
  <si>
    <t>Bel</t>
  </si>
  <si>
    <t>Ita</t>
  </si>
  <si>
    <t>Por</t>
  </si>
  <si>
    <t>Eur</t>
  </si>
  <si>
    <t>Jap</t>
  </si>
  <si>
    <t>Aus</t>
  </si>
  <si>
    <t>NT</t>
  </si>
  <si>
    <t>Average</t>
  </si>
  <si>
    <t>2nd</t>
  </si>
  <si>
    <t>3rd</t>
  </si>
  <si>
    <t>1st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</si>
  <si>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</si>
  <si>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</si>
  <si>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</si>
  <si>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</si>
  <si>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</si>
  <si>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</si>
  <si>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</si>
  <si>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</si>
  <si>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</si>
  <si>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</si>
  <si>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</si>
  <si>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</si>
  <si>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</si>
  <si>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</si>
  <si>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</si>
  <si>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</si>
  <si>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</si>
  <si>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</si>
  <si>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</si>
  <si>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</si>
  <si>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</si>
  <si>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10pts</t>
  </si>
  <si>
    <t>Rtd</t>
  </si>
  <si>
    <t>DQ</t>
  </si>
  <si>
    <t>Pos</t>
  </si>
  <si>
    <t>3pts</t>
  </si>
  <si>
    <t>1pt</t>
  </si>
  <si>
    <t>7pts</t>
  </si>
  <si>
    <t>18pts</t>
  </si>
  <si>
    <t>Salo</t>
  </si>
  <si>
    <t>Inoue</t>
  </si>
  <si>
    <t>Schiatterella</t>
  </si>
  <si>
    <t>Montermini</t>
  </si>
  <si>
    <t>Moreno</t>
  </si>
  <si>
    <t>Diniz</t>
  </si>
  <si>
    <t>Badoer</t>
  </si>
  <si>
    <t>Bouillon</t>
  </si>
  <si>
    <t>Arg</t>
  </si>
  <si>
    <t>NC</t>
  </si>
  <si>
    <t>M.Schumacher</t>
  </si>
  <si>
    <t>R.Schumacher</t>
  </si>
  <si>
    <t>Fisichella</t>
  </si>
  <si>
    <t>Wurz</t>
  </si>
  <si>
    <t>De la Rosa</t>
  </si>
  <si>
    <t>Takagi</t>
  </si>
  <si>
    <t>Trulli</t>
  </si>
  <si>
    <t>Gené</t>
  </si>
  <si>
    <t>Villeneuve</t>
  </si>
  <si>
    <t>Zonta</t>
  </si>
  <si>
    <t>Aut</t>
  </si>
  <si>
    <t>Mal</t>
  </si>
  <si>
    <t>142pts</t>
  </si>
  <si>
    <t>140pts</t>
  </si>
  <si>
    <t>13pts</t>
  </si>
  <si>
    <t>50pts</t>
  </si>
  <si>
    <t>16pts</t>
  </si>
  <si>
    <t>78pts</t>
  </si>
  <si>
    <t>36pts</t>
  </si>
  <si>
    <t>12pts</t>
  </si>
  <si>
    <t>22pts</t>
  </si>
  <si>
    <t>8pts</t>
  </si>
  <si>
    <t>2pts</t>
  </si>
  <si>
    <t>115pts</t>
  </si>
  <si>
    <t>96pts</t>
  </si>
  <si>
    <t>49pts</t>
  </si>
  <si>
    <t>11pts</t>
  </si>
  <si>
    <t>61pts</t>
  </si>
  <si>
    <t>Chi</t>
  </si>
  <si>
    <t>Tur</t>
  </si>
  <si>
    <t>Sin</t>
  </si>
  <si>
    <t>Kor</t>
  </si>
  <si>
    <t>Ind</t>
  </si>
  <si>
    <t>Abu</t>
  </si>
  <si>
    <t>Sebastian Vettel</t>
  </si>
  <si>
    <t>Mark Webber</t>
  </si>
  <si>
    <t>Lewis Hamilton</t>
  </si>
  <si>
    <t>Jenson Button</t>
  </si>
  <si>
    <t>Fernando Alonso</t>
  </si>
  <si>
    <t>Felipe Massa</t>
  </si>
  <si>
    <t>Michael Schumacher</t>
  </si>
  <si>
    <t>Nico Rosberg</t>
  </si>
  <si>
    <t>Nick Heidfeld</t>
  </si>
  <si>
    <t>Vitaly Petrov</t>
  </si>
  <si>
    <t>Rubens Barrichello</t>
  </si>
  <si>
    <t>Pastor Maldonado</t>
  </si>
  <si>
    <t>Adrian Sutil</t>
  </si>
  <si>
    <t>Paul di Resta</t>
  </si>
  <si>
    <t>Kamui Kobayashi</t>
  </si>
  <si>
    <t>Sergio Perez</t>
  </si>
  <si>
    <t>Sebastien Buemi</t>
  </si>
  <si>
    <t>Jaime Alguersuari</t>
  </si>
  <si>
    <t>Jarno Trulli</t>
  </si>
  <si>
    <t>Heikki Kovalainen</t>
  </si>
  <si>
    <t>Timo Glock</t>
  </si>
  <si>
    <t>Jerome D'Ambrosio</t>
  </si>
  <si>
    <t>Narain Karthikeyan</t>
  </si>
  <si>
    <t>Vitantonio Liuzzi</t>
  </si>
  <si>
    <t>(Bruno Senna)</t>
  </si>
  <si>
    <t>(Pedro de la Rosa)</t>
  </si>
  <si>
    <t>(Karun Chandhok)</t>
  </si>
  <si>
    <t>(Daniel Ricciardo)</t>
  </si>
  <si>
    <t>Team</t>
  </si>
  <si>
    <t>AUS</t>
  </si>
  <si>
    <t>MAL</t>
  </si>
  <si>
    <t>CHI</t>
  </si>
  <si>
    <t>Races</t>
  </si>
  <si>
    <t>TUR</t>
  </si>
  <si>
    <t>No Time</t>
  </si>
  <si>
    <t>SPA</t>
  </si>
  <si>
    <t>MON</t>
  </si>
  <si>
    <t>CAN</t>
  </si>
  <si>
    <t>EUR</t>
  </si>
  <si>
    <t>BRI</t>
  </si>
  <si>
    <t>GER</t>
  </si>
  <si>
    <t>HUN</t>
  </si>
  <si>
    <t>BEL</t>
  </si>
  <si>
    <t>ITA</t>
  </si>
  <si>
    <t>SIN</t>
  </si>
  <si>
    <t>JAP</t>
  </si>
  <si>
    <t>KOR</t>
  </si>
  <si>
    <t>IND</t>
  </si>
  <si>
    <t>POLE TIME</t>
  </si>
  <si>
    <t>%</t>
  </si>
  <si>
    <t>0,1,1</t>
  </si>
  <si>
    <t>7,4,5</t>
  </si>
  <si>
    <t>6,3,3</t>
  </si>
  <si>
    <t>6,2,4</t>
  </si>
  <si>
    <t>ABU</t>
  </si>
  <si>
    <t>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</si>
</sst>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164" fontId="3" fillId="0" borderId="0" xfId="0" applyNumberFormat="1" applyFont="1"/>
    <xf numFmtId="164" fontId="1" fillId="0" borderId="0" xfId="0" applyNumberFormat="1" applyFont="1"/>
    <xf numFmtId="0" fontId="1" fillId="0" borderId="0" xfId="0" applyFont="1"/>
    <xf numFmtId="0" fontId="0" fillId="3" borderId="0" xfId="0" applyFill="1"/>
    <xf numFmtId="1" fontId="2" fillId="0" borderId="0" xfId="0" applyNumberFormat="1" applyFont="1"/>
    <xf numFmtId="1" fontId="0" fillId="0" borderId="0" xfId="0" applyNumberFormat="1" applyFill="1"/>
    <xf numFmtId="1" fontId="0" fillId="0" borderId="0" xfId="0" applyNumberFormat="1"/>
    <xf numFmtId="165" fontId="1" fillId="0" borderId="0" xfId="0" applyNumberFormat="1" applyFont="1" applyFill="1"/>
    <xf numFmtId="1" fontId="0" fillId="3" borderId="0" xfId="0" applyNumberFormat="1" applyFill="1"/>
    <xf numFmtId="1" fontId="4" fillId="0" borderId="0" xfId="0" applyNumberFormat="1" applyFont="1" applyFill="1"/>
    <xf numFmtId="1" fontId="4" fillId="3" borderId="0" xfId="0" applyNumberFormat="1" applyFont="1" applyFill="1"/>
    <xf numFmtId="0" fontId="0" fillId="0" borderId="0" xfId="0" applyFill="1"/>
    <xf numFmtId="0" fontId="1" fillId="0" borderId="0" xfId="0" applyFont="1" applyFill="1"/>
    <xf numFmtId="0" fontId="0" fillId="5" borderId="0" xfId="0" applyFill="1"/>
    <xf numFmtId="0" fontId="0" fillId="4" borderId="0" xfId="0" applyFill="1"/>
    <xf numFmtId="164" fontId="0" fillId="0" borderId="0" xfId="0" applyNumberFormat="1" applyFill="1"/>
    <xf numFmtId="164" fontId="0" fillId="6" borderId="0" xfId="0" applyNumberFormat="1" applyFill="1"/>
    <xf numFmtId="164" fontId="1" fillId="2" borderId="0" xfId="0" applyNumberFormat="1" applyFont="1" applyFill="1"/>
    <xf numFmtId="164" fontId="1" fillId="0" borderId="0" xfId="0" applyNumberFormat="1" applyFont="1" applyFill="1"/>
    <xf numFmtId="164" fontId="1" fillId="6" borderId="0" xfId="0" applyNumberFormat="1" applyFont="1" applyFill="1"/>
    <xf numFmtId="10" fontId="1" fillId="0" borderId="0" xfId="0" applyNumberFormat="1" applyFont="1"/>
    <xf numFmtId="1" fontId="1" fillId="0" borderId="0" xfId="0" applyNumberFormat="1" applyFont="1" applyFill="1"/>
  </cellXfs>
  <cellStyles count="1">
    <cellStyle name="Normal" xfId="0" builtinId="0"/>
  </cellStyles>
  <dxfs count="289"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theme="1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499984740745262"/>
      </font>
    </dxf>
    <dxf>
      <font>
        <color theme="3"/>
      </font>
    </dxf>
    <dxf>
      <font>
        <color rgb="FFE75FCD"/>
      </font>
    </dxf>
    <dxf>
      <font>
        <color rgb="FF17F5D0"/>
      </font>
    </dxf>
    <dxf>
      <font>
        <color rgb="FF7030A0"/>
      </font>
    </dxf>
    <dxf>
      <font>
        <color theme="9" tint="-0.24994659260841701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E75FCD"/>
      <color rgb="FF17F5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zoomScale="70" zoomScaleNormal="70" workbookViewId="0">
      <selection activeCell="R8" sqref="R8"/>
    </sheetView>
  </sheetViews>
  <sheetFormatPr defaultRowHeight="15" x14ac:dyDescent="0.25"/>
  <cols>
    <col min="1" max="1" width="22.85546875" style="1" customWidth="1"/>
    <col min="2" max="20" width="4.7109375" customWidth="1"/>
    <col min="22" max="22" width="7.28515625" customWidth="1"/>
    <col min="23" max="23" width="7.140625" customWidth="1"/>
  </cols>
  <sheetData>
    <row r="1" spans="1:23" s="1" customFormat="1" x14ac:dyDescent="0.25">
      <c r="B1" s="9" t="s">
        <v>34</v>
      </c>
      <c r="C1" s="9" t="s">
        <v>90</v>
      </c>
      <c r="D1" s="9" t="s">
        <v>107</v>
      </c>
      <c r="E1" s="9" t="s">
        <v>108</v>
      </c>
      <c r="F1" s="9" t="s">
        <v>23</v>
      </c>
      <c r="G1" s="9" t="s">
        <v>22</v>
      </c>
      <c r="H1" s="9" t="s">
        <v>24</v>
      </c>
      <c r="I1" s="9" t="s">
        <v>32</v>
      </c>
      <c r="J1" s="9" t="s">
        <v>26</v>
      </c>
      <c r="K1" s="9" t="s">
        <v>27</v>
      </c>
      <c r="L1" s="9" t="s">
        <v>28</v>
      </c>
      <c r="M1" s="9" t="s">
        <v>29</v>
      </c>
      <c r="N1" s="9" t="s">
        <v>30</v>
      </c>
      <c r="O1" s="9" t="s">
        <v>109</v>
      </c>
      <c r="P1" s="9" t="s">
        <v>33</v>
      </c>
      <c r="Q1" s="9" t="s">
        <v>110</v>
      </c>
      <c r="R1" s="9" t="s">
        <v>111</v>
      </c>
      <c r="S1" s="9" t="s">
        <v>112</v>
      </c>
      <c r="T1" s="9" t="s">
        <v>19</v>
      </c>
      <c r="U1" s="7" t="s">
        <v>36</v>
      </c>
      <c r="V1" s="1" t="s">
        <v>64</v>
      </c>
      <c r="W1" s="1" t="s">
        <v>141</v>
      </c>
    </row>
    <row r="2" spans="1:23" x14ac:dyDescent="0.25">
      <c r="A2" s="1" t="s">
        <v>113</v>
      </c>
      <c r="B2" s="10">
        <v>1</v>
      </c>
      <c r="C2" s="10">
        <v>1</v>
      </c>
      <c r="D2" s="10">
        <v>1</v>
      </c>
      <c r="E2" s="10">
        <v>1</v>
      </c>
      <c r="F2" s="10">
        <v>2</v>
      </c>
      <c r="G2" s="10">
        <v>1</v>
      </c>
      <c r="H2" s="10">
        <v>1</v>
      </c>
      <c r="I2" s="10">
        <v>1</v>
      </c>
      <c r="J2" s="10">
        <v>2</v>
      </c>
      <c r="K2" s="10">
        <v>3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>
        <v>2</v>
      </c>
      <c r="R2" s="10">
        <v>1</v>
      </c>
      <c r="S2" s="10">
        <v>1</v>
      </c>
      <c r="T2" s="10"/>
      <c r="U2" s="12">
        <f>AVERAGE(B2:T2)</f>
        <v>1.2777777777777777</v>
      </c>
      <c r="V2" s="11" t="s">
        <v>39</v>
      </c>
      <c r="W2">
        <v>12</v>
      </c>
    </row>
    <row r="3" spans="1:23" x14ac:dyDescent="0.25">
      <c r="A3" s="1" t="s">
        <v>114</v>
      </c>
      <c r="B3" s="10">
        <v>3</v>
      </c>
      <c r="C3" s="10">
        <v>3</v>
      </c>
      <c r="D3" s="10">
        <v>18</v>
      </c>
      <c r="E3" s="10">
        <v>2</v>
      </c>
      <c r="F3" s="10">
        <v>1</v>
      </c>
      <c r="G3" s="10">
        <v>3</v>
      </c>
      <c r="H3" s="10">
        <v>4</v>
      </c>
      <c r="I3" s="10">
        <v>2</v>
      </c>
      <c r="J3" s="10">
        <v>1</v>
      </c>
      <c r="K3" s="10">
        <v>1</v>
      </c>
      <c r="L3" s="10">
        <v>6</v>
      </c>
      <c r="M3" s="10">
        <v>3</v>
      </c>
      <c r="N3" s="10">
        <v>5</v>
      </c>
      <c r="O3" s="10">
        <v>2</v>
      </c>
      <c r="P3" s="10">
        <v>6</v>
      </c>
      <c r="Q3" s="10">
        <v>4</v>
      </c>
      <c r="R3" s="10"/>
      <c r="S3" s="10">
        <v>4</v>
      </c>
      <c r="T3" s="10"/>
      <c r="U3" s="12">
        <f>AVERAGE(B3:T3)</f>
        <v>4</v>
      </c>
      <c r="V3" t="s">
        <v>38</v>
      </c>
      <c r="W3">
        <v>3</v>
      </c>
    </row>
    <row r="4" spans="1:23" x14ac:dyDescent="0.25">
      <c r="A4" s="1" t="s">
        <v>115</v>
      </c>
      <c r="B4" s="10">
        <v>2</v>
      </c>
      <c r="C4" s="10">
        <v>2</v>
      </c>
      <c r="D4" s="10">
        <v>3</v>
      </c>
      <c r="E4" s="10">
        <v>4</v>
      </c>
      <c r="F4" s="10">
        <v>3</v>
      </c>
      <c r="G4" s="10">
        <v>9</v>
      </c>
      <c r="H4" s="10">
        <v>5</v>
      </c>
      <c r="I4" s="10">
        <v>3</v>
      </c>
      <c r="J4" s="10">
        <v>10</v>
      </c>
      <c r="K4" s="10">
        <v>2</v>
      </c>
      <c r="L4" s="10">
        <v>2</v>
      </c>
      <c r="M4" s="10">
        <v>2</v>
      </c>
      <c r="N4" s="10">
        <v>2</v>
      </c>
      <c r="O4" s="10">
        <v>4</v>
      </c>
      <c r="P4" s="10">
        <v>3</v>
      </c>
      <c r="Q4" s="10">
        <v>1</v>
      </c>
      <c r="R4" s="10">
        <v>2</v>
      </c>
      <c r="S4" s="10">
        <v>2</v>
      </c>
      <c r="T4" s="10"/>
      <c r="U4" s="12">
        <f>AVERAGE(B4:T4)</f>
        <v>3.3888888888888888</v>
      </c>
      <c r="V4" t="s">
        <v>37</v>
      </c>
      <c r="W4">
        <v>11</v>
      </c>
    </row>
    <row r="5" spans="1:23" x14ac:dyDescent="0.25">
      <c r="A5" s="1" t="s">
        <v>116</v>
      </c>
      <c r="B5" s="10">
        <v>4</v>
      </c>
      <c r="C5" s="10">
        <v>4</v>
      </c>
      <c r="D5" s="10">
        <v>2</v>
      </c>
      <c r="E5" s="10">
        <v>6</v>
      </c>
      <c r="F5" s="10">
        <v>5</v>
      </c>
      <c r="G5" s="10">
        <v>2</v>
      </c>
      <c r="H5" s="10">
        <v>7</v>
      </c>
      <c r="I5" s="10">
        <v>6</v>
      </c>
      <c r="J5" s="10">
        <v>5</v>
      </c>
      <c r="K5" s="10">
        <v>7</v>
      </c>
      <c r="L5" s="10">
        <v>3</v>
      </c>
      <c r="M5" s="10">
        <v>13</v>
      </c>
      <c r="N5" s="10">
        <v>3</v>
      </c>
      <c r="O5" s="10">
        <v>3</v>
      </c>
      <c r="P5" s="10">
        <v>2</v>
      </c>
      <c r="Q5" s="10">
        <v>3</v>
      </c>
      <c r="R5" s="10"/>
      <c r="S5" s="10">
        <v>3</v>
      </c>
      <c r="T5" s="10"/>
      <c r="U5" s="12">
        <f>AVERAGE(B5:T5)</f>
        <v>4.5882352941176467</v>
      </c>
      <c r="V5" t="s">
        <v>41</v>
      </c>
      <c r="W5">
        <v>5</v>
      </c>
    </row>
    <row r="6" spans="1:23" x14ac:dyDescent="0.25">
      <c r="A6" s="1" t="s">
        <v>117</v>
      </c>
      <c r="B6" s="10">
        <v>5</v>
      </c>
      <c r="C6" s="10">
        <v>5</v>
      </c>
      <c r="D6" s="10">
        <v>5</v>
      </c>
      <c r="E6" s="10">
        <v>5</v>
      </c>
      <c r="F6" s="10">
        <v>4</v>
      </c>
      <c r="G6" s="10">
        <v>4</v>
      </c>
      <c r="H6" s="10">
        <v>2</v>
      </c>
      <c r="I6" s="10">
        <v>4</v>
      </c>
      <c r="J6" s="10">
        <v>3</v>
      </c>
      <c r="K6" s="10">
        <v>4</v>
      </c>
      <c r="L6" s="10">
        <v>5</v>
      </c>
      <c r="M6" s="10">
        <v>8</v>
      </c>
      <c r="N6" s="10">
        <v>4</v>
      </c>
      <c r="O6" s="10">
        <v>5</v>
      </c>
      <c r="P6" s="10">
        <v>5</v>
      </c>
      <c r="Q6" s="10">
        <v>6</v>
      </c>
      <c r="R6" s="10"/>
      <c r="S6" s="10">
        <v>5</v>
      </c>
      <c r="T6" s="10"/>
      <c r="U6" s="12">
        <f>AVERAGE(B6:T6)</f>
        <v>4.6470588235294121</v>
      </c>
      <c r="V6" t="s">
        <v>40</v>
      </c>
      <c r="W6">
        <v>12</v>
      </c>
    </row>
    <row r="7" spans="1:23" x14ac:dyDescent="0.25">
      <c r="A7" s="1" t="s">
        <v>118</v>
      </c>
      <c r="B7" s="10">
        <v>8</v>
      </c>
      <c r="C7" s="10">
        <v>7</v>
      </c>
      <c r="D7" s="10">
        <v>6</v>
      </c>
      <c r="E7" s="10">
        <v>10</v>
      </c>
      <c r="F7" s="10">
        <v>8</v>
      </c>
      <c r="G7" s="10">
        <v>6</v>
      </c>
      <c r="H7" s="10">
        <v>3</v>
      </c>
      <c r="I7" s="10">
        <v>5</v>
      </c>
      <c r="J7" s="10">
        <v>4</v>
      </c>
      <c r="K7" s="10">
        <v>5</v>
      </c>
      <c r="L7" s="10">
        <v>4</v>
      </c>
      <c r="M7" s="10">
        <v>4</v>
      </c>
      <c r="N7" s="10">
        <v>6</v>
      </c>
      <c r="O7" s="10">
        <v>6</v>
      </c>
      <c r="P7" s="10">
        <v>4</v>
      </c>
      <c r="Q7" s="10">
        <v>5</v>
      </c>
      <c r="R7" s="10"/>
      <c r="S7" s="10">
        <v>6</v>
      </c>
      <c r="T7" s="10"/>
      <c r="U7" s="12">
        <f>AVERAGE(B7:T7)</f>
        <v>5.7058823529411766</v>
      </c>
      <c r="V7" t="s">
        <v>42</v>
      </c>
      <c r="W7">
        <v>3</v>
      </c>
    </row>
    <row r="8" spans="1:23" x14ac:dyDescent="0.25">
      <c r="A8" s="1" t="s">
        <v>119</v>
      </c>
      <c r="B8" s="10">
        <v>11</v>
      </c>
      <c r="C8" s="10">
        <v>11</v>
      </c>
      <c r="D8" s="10">
        <v>14</v>
      </c>
      <c r="E8" s="10">
        <v>8</v>
      </c>
      <c r="F8" s="10">
        <v>10</v>
      </c>
      <c r="G8" s="10">
        <v>5</v>
      </c>
      <c r="H8" s="10">
        <v>8</v>
      </c>
      <c r="I8" s="10">
        <v>8</v>
      </c>
      <c r="J8" s="10">
        <v>13</v>
      </c>
      <c r="K8" s="10">
        <v>10</v>
      </c>
      <c r="L8" s="10">
        <v>9</v>
      </c>
      <c r="M8" s="10">
        <v>24</v>
      </c>
      <c r="N8" s="10">
        <v>8</v>
      </c>
      <c r="O8" s="10">
        <v>8</v>
      </c>
      <c r="P8" s="10">
        <v>8</v>
      </c>
      <c r="Q8" s="10">
        <v>12</v>
      </c>
      <c r="R8" s="10"/>
      <c r="S8" s="10">
        <v>8</v>
      </c>
      <c r="T8" s="10"/>
      <c r="U8" s="12">
        <f>AVERAGE(B8:T8)</f>
        <v>10.294117647058824</v>
      </c>
      <c r="V8" t="s">
        <v>45</v>
      </c>
      <c r="W8">
        <v>3</v>
      </c>
    </row>
    <row r="9" spans="1:23" x14ac:dyDescent="0.25">
      <c r="A9" s="1" t="s">
        <v>120</v>
      </c>
      <c r="B9" s="10">
        <v>7</v>
      </c>
      <c r="C9" s="10">
        <v>9</v>
      </c>
      <c r="D9" s="10">
        <v>4</v>
      </c>
      <c r="E9" s="10">
        <v>3</v>
      </c>
      <c r="F9" s="10">
        <v>7</v>
      </c>
      <c r="G9" s="10">
        <v>7</v>
      </c>
      <c r="H9" s="10">
        <v>6</v>
      </c>
      <c r="I9" s="10">
        <v>7</v>
      </c>
      <c r="J9" s="10">
        <v>9</v>
      </c>
      <c r="K9" s="10">
        <v>6</v>
      </c>
      <c r="L9" s="10">
        <v>7</v>
      </c>
      <c r="M9" s="10">
        <v>5</v>
      </c>
      <c r="N9" s="10">
        <v>9</v>
      </c>
      <c r="O9" s="10">
        <v>7</v>
      </c>
      <c r="P9" s="10">
        <v>23</v>
      </c>
      <c r="Q9" s="10">
        <v>7</v>
      </c>
      <c r="R9" s="10"/>
      <c r="S9" s="10">
        <v>7</v>
      </c>
      <c r="T9" s="10"/>
      <c r="U9" s="12">
        <f>AVERAGE(B9:T9)</f>
        <v>7.6470588235294121</v>
      </c>
      <c r="V9" t="s">
        <v>43</v>
      </c>
      <c r="W9">
        <v>12</v>
      </c>
    </row>
    <row r="10" spans="1:23" x14ac:dyDescent="0.25">
      <c r="A10" s="1" t="s">
        <v>121</v>
      </c>
      <c r="B10" s="10">
        <v>18</v>
      </c>
      <c r="C10" s="10">
        <v>6</v>
      </c>
      <c r="D10" s="10">
        <v>16</v>
      </c>
      <c r="E10" s="10">
        <v>9</v>
      </c>
      <c r="F10" s="10">
        <v>24</v>
      </c>
      <c r="G10" s="10">
        <v>15</v>
      </c>
      <c r="H10" s="10">
        <v>9</v>
      </c>
      <c r="I10" s="10">
        <v>9</v>
      </c>
      <c r="J10" s="10">
        <v>16</v>
      </c>
      <c r="K10" s="10">
        <v>11</v>
      </c>
      <c r="L10" s="10">
        <v>14</v>
      </c>
      <c r="M10" s="8"/>
      <c r="N10" s="8"/>
      <c r="O10" s="8"/>
      <c r="P10" s="8"/>
      <c r="Q10" s="8"/>
      <c r="R10" s="8"/>
      <c r="S10" s="8"/>
      <c r="T10" s="8"/>
      <c r="U10" s="12">
        <f>AVERAGE(B10:T10)</f>
        <v>13.363636363636363</v>
      </c>
      <c r="V10" t="s">
        <v>48</v>
      </c>
      <c r="W10">
        <v>3</v>
      </c>
    </row>
    <row r="11" spans="1:23" x14ac:dyDescent="0.25">
      <c r="A11" s="1" t="s">
        <v>122</v>
      </c>
      <c r="B11" s="10">
        <v>6</v>
      </c>
      <c r="C11" s="10">
        <v>8</v>
      </c>
      <c r="D11" s="10">
        <v>10</v>
      </c>
      <c r="E11" s="10">
        <v>7</v>
      </c>
      <c r="F11" s="10">
        <v>6</v>
      </c>
      <c r="G11" s="10">
        <v>10</v>
      </c>
      <c r="H11" s="10">
        <v>10</v>
      </c>
      <c r="I11" s="10">
        <v>11</v>
      </c>
      <c r="J11" s="10">
        <v>14</v>
      </c>
      <c r="K11" s="10">
        <v>9</v>
      </c>
      <c r="L11" s="10">
        <v>12</v>
      </c>
      <c r="M11" s="10">
        <v>10</v>
      </c>
      <c r="N11" s="10">
        <v>7</v>
      </c>
      <c r="O11" s="10">
        <v>18</v>
      </c>
      <c r="P11" s="10">
        <v>10</v>
      </c>
      <c r="Q11" s="10">
        <v>8</v>
      </c>
      <c r="R11" s="10"/>
      <c r="S11" s="10">
        <v>12</v>
      </c>
      <c r="T11" s="10"/>
      <c r="U11" s="12">
        <f>AVERAGE(B11:T11)</f>
        <v>9.882352941176471</v>
      </c>
      <c r="V11" t="s">
        <v>44</v>
      </c>
      <c r="W11">
        <v>8.1999999999999993</v>
      </c>
    </row>
    <row r="12" spans="1:23" x14ac:dyDescent="0.25">
      <c r="A12" s="1" t="s">
        <v>123</v>
      </c>
      <c r="B12" s="10">
        <v>17</v>
      </c>
      <c r="C12" s="14">
        <v>15</v>
      </c>
      <c r="D12" s="10">
        <v>15</v>
      </c>
      <c r="E12" s="10">
        <v>11</v>
      </c>
      <c r="F12" s="14">
        <v>19</v>
      </c>
      <c r="G12" s="10">
        <v>11</v>
      </c>
      <c r="H12" s="14">
        <v>16</v>
      </c>
      <c r="I12" s="14">
        <v>13</v>
      </c>
      <c r="J12" s="10">
        <v>15</v>
      </c>
      <c r="K12" s="14">
        <v>14</v>
      </c>
      <c r="L12" s="14">
        <v>15</v>
      </c>
      <c r="M12" s="14">
        <v>14</v>
      </c>
      <c r="N12" s="14">
        <v>13</v>
      </c>
      <c r="O12" s="14">
        <v>12</v>
      </c>
      <c r="P12" s="14">
        <v>13</v>
      </c>
      <c r="Q12" s="14">
        <v>18</v>
      </c>
      <c r="R12" s="14"/>
      <c r="S12" s="14">
        <v>23</v>
      </c>
      <c r="T12" s="14"/>
      <c r="U12" s="12">
        <f>AVERAGE(B12:T12)</f>
        <v>14.941176470588236</v>
      </c>
      <c r="V12" t="s">
        <v>52</v>
      </c>
      <c r="W12">
        <v>9</v>
      </c>
    </row>
    <row r="13" spans="1:23" x14ac:dyDescent="0.25">
      <c r="A13" s="1" t="s">
        <v>124</v>
      </c>
      <c r="B13" s="14">
        <v>15</v>
      </c>
      <c r="C13" s="10">
        <v>18</v>
      </c>
      <c r="D13" s="10">
        <v>17</v>
      </c>
      <c r="E13" s="10">
        <v>14</v>
      </c>
      <c r="F13" s="10">
        <v>9</v>
      </c>
      <c r="G13" s="14">
        <v>8</v>
      </c>
      <c r="H13" s="10">
        <v>12</v>
      </c>
      <c r="I13" s="14">
        <v>15</v>
      </c>
      <c r="J13" s="14">
        <v>7</v>
      </c>
      <c r="K13" s="10">
        <v>13</v>
      </c>
      <c r="L13" s="14">
        <v>17</v>
      </c>
      <c r="M13" s="10">
        <v>21</v>
      </c>
      <c r="N13" s="10">
        <v>14</v>
      </c>
      <c r="O13" s="10">
        <v>13</v>
      </c>
      <c r="P13" s="10">
        <v>14</v>
      </c>
      <c r="Q13" s="10">
        <v>16</v>
      </c>
      <c r="R13" s="14"/>
      <c r="S13" s="14">
        <v>24</v>
      </c>
      <c r="T13" s="14"/>
      <c r="U13" s="12">
        <f>AVERAGE(B13:T13)</f>
        <v>14.529411764705882</v>
      </c>
      <c r="V13" t="s">
        <v>51</v>
      </c>
      <c r="W13">
        <v>7</v>
      </c>
    </row>
    <row r="14" spans="1:23" x14ac:dyDescent="0.25">
      <c r="A14" s="1" t="s">
        <v>125</v>
      </c>
      <c r="B14" s="10">
        <v>16</v>
      </c>
      <c r="C14" s="10">
        <v>17</v>
      </c>
      <c r="D14" s="10">
        <v>11</v>
      </c>
      <c r="E14" s="10">
        <v>12</v>
      </c>
      <c r="F14" s="10">
        <v>17</v>
      </c>
      <c r="G14" s="10">
        <v>14</v>
      </c>
      <c r="H14" s="10">
        <v>14</v>
      </c>
      <c r="I14" s="10">
        <v>10</v>
      </c>
      <c r="J14" s="10">
        <v>11</v>
      </c>
      <c r="K14" s="10">
        <v>8</v>
      </c>
      <c r="L14" s="10">
        <v>8</v>
      </c>
      <c r="M14" s="10">
        <v>15</v>
      </c>
      <c r="N14" s="10">
        <v>12</v>
      </c>
      <c r="O14" s="10">
        <v>9</v>
      </c>
      <c r="P14" s="10">
        <v>11</v>
      </c>
      <c r="Q14" s="10">
        <v>10</v>
      </c>
      <c r="R14" s="10"/>
      <c r="S14" s="10">
        <v>9</v>
      </c>
      <c r="T14" s="10"/>
      <c r="U14" s="12">
        <f>AVERAGE(B14:T14)</f>
        <v>12</v>
      </c>
      <c r="V14" t="s">
        <v>47</v>
      </c>
      <c r="W14">
        <v>7</v>
      </c>
    </row>
    <row r="15" spans="1:23" x14ac:dyDescent="0.25">
      <c r="A15" s="1" t="s">
        <v>126</v>
      </c>
      <c r="B15" s="10">
        <v>14</v>
      </c>
      <c r="C15" s="10">
        <v>14</v>
      </c>
      <c r="D15" s="10">
        <v>8</v>
      </c>
      <c r="E15" s="10">
        <v>13</v>
      </c>
      <c r="F15" s="10">
        <v>16</v>
      </c>
      <c r="G15" s="10">
        <v>13</v>
      </c>
      <c r="H15" s="10">
        <v>11</v>
      </c>
      <c r="I15" s="10">
        <v>12</v>
      </c>
      <c r="J15" s="10">
        <v>6</v>
      </c>
      <c r="K15" s="10">
        <v>12</v>
      </c>
      <c r="L15" s="10">
        <v>11</v>
      </c>
      <c r="M15" s="10">
        <v>17</v>
      </c>
      <c r="N15" s="10">
        <v>11</v>
      </c>
      <c r="O15" s="10">
        <v>10</v>
      </c>
      <c r="P15" s="10">
        <v>12</v>
      </c>
      <c r="Q15" s="10">
        <v>9</v>
      </c>
      <c r="R15" s="10"/>
      <c r="S15" s="10">
        <v>10</v>
      </c>
      <c r="T15" s="10"/>
      <c r="U15" s="12">
        <f>AVERAGE(B15:T15)</f>
        <v>11.705882352941176</v>
      </c>
      <c r="V15" t="s">
        <v>46</v>
      </c>
      <c r="W15">
        <v>9</v>
      </c>
    </row>
    <row r="16" spans="1:23" x14ac:dyDescent="0.25">
      <c r="A16" s="1" t="s">
        <v>127</v>
      </c>
      <c r="B16" s="10">
        <v>9</v>
      </c>
      <c r="C16" s="10">
        <v>10</v>
      </c>
      <c r="D16" s="10">
        <v>13</v>
      </c>
      <c r="E16" s="10">
        <v>24</v>
      </c>
      <c r="F16" s="10">
        <v>14</v>
      </c>
      <c r="G16" s="10">
        <v>12</v>
      </c>
      <c r="H16" s="10">
        <v>13</v>
      </c>
      <c r="I16" s="10">
        <v>14</v>
      </c>
      <c r="J16" s="10">
        <v>8</v>
      </c>
      <c r="K16" s="10">
        <v>17</v>
      </c>
      <c r="L16" s="10">
        <v>13</v>
      </c>
      <c r="M16" s="10">
        <v>12</v>
      </c>
      <c r="N16" s="10">
        <v>17</v>
      </c>
      <c r="O16" s="10">
        <v>17</v>
      </c>
      <c r="P16" s="10">
        <v>7</v>
      </c>
      <c r="Q16" s="10">
        <v>14</v>
      </c>
      <c r="R16" s="10"/>
      <c r="S16" s="10">
        <v>16</v>
      </c>
      <c r="T16" s="10"/>
      <c r="U16" s="12">
        <f>AVERAGE(B16:T16)</f>
        <v>13.529411764705882</v>
      </c>
      <c r="V16" t="s">
        <v>49</v>
      </c>
      <c r="W16">
        <v>6</v>
      </c>
    </row>
    <row r="17" spans="1:23" x14ac:dyDescent="0.25">
      <c r="A17" s="1" t="s">
        <v>128</v>
      </c>
      <c r="B17" s="10">
        <v>13</v>
      </c>
      <c r="C17" s="10">
        <v>16</v>
      </c>
      <c r="D17" s="10">
        <v>12</v>
      </c>
      <c r="E17" s="10">
        <v>15</v>
      </c>
      <c r="F17" s="10">
        <v>12</v>
      </c>
      <c r="G17" s="10" t="s">
        <v>35</v>
      </c>
      <c r="H17" s="8"/>
      <c r="I17" s="10">
        <v>16</v>
      </c>
      <c r="J17" s="10">
        <v>12</v>
      </c>
      <c r="K17" s="10">
        <v>15</v>
      </c>
      <c r="L17" s="10">
        <v>10</v>
      </c>
      <c r="M17" s="10">
        <v>9</v>
      </c>
      <c r="N17" s="10">
        <v>15</v>
      </c>
      <c r="O17" s="10">
        <v>11</v>
      </c>
      <c r="P17" s="10">
        <v>17</v>
      </c>
      <c r="Q17" s="10">
        <v>17</v>
      </c>
      <c r="R17" s="10"/>
      <c r="S17" s="10">
        <v>11</v>
      </c>
      <c r="T17" s="10"/>
      <c r="U17" s="12">
        <f>AVERAGE(B17:T17)</f>
        <v>13.4</v>
      </c>
      <c r="V17" t="s">
        <v>50</v>
      </c>
      <c r="W17">
        <v>8</v>
      </c>
    </row>
    <row r="18" spans="1:23" x14ac:dyDescent="0.25">
      <c r="A18" s="1" t="s">
        <v>129</v>
      </c>
      <c r="B18" s="10">
        <v>10</v>
      </c>
      <c r="C18" s="10">
        <v>12</v>
      </c>
      <c r="D18" s="10">
        <v>9</v>
      </c>
      <c r="E18" s="10">
        <v>16</v>
      </c>
      <c r="F18" s="10">
        <v>11</v>
      </c>
      <c r="G18" s="10">
        <v>16</v>
      </c>
      <c r="H18" s="10">
        <v>15</v>
      </c>
      <c r="I18" s="10">
        <v>17</v>
      </c>
      <c r="J18" s="10">
        <v>19</v>
      </c>
      <c r="K18" s="10">
        <v>24</v>
      </c>
      <c r="L18" s="10">
        <v>23</v>
      </c>
      <c r="M18" s="10">
        <v>11</v>
      </c>
      <c r="N18" s="10">
        <v>16</v>
      </c>
      <c r="O18" s="10">
        <v>14</v>
      </c>
      <c r="P18" s="10">
        <v>15</v>
      </c>
      <c r="Q18" s="10">
        <v>13</v>
      </c>
      <c r="R18" s="10"/>
      <c r="S18" s="10">
        <v>13</v>
      </c>
      <c r="T18" s="10"/>
      <c r="U18" s="12">
        <f>AVERAGE(B18:T18)</f>
        <v>14.941176470588236</v>
      </c>
      <c r="V18" t="s">
        <v>54</v>
      </c>
      <c r="W18">
        <v>10</v>
      </c>
    </row>
    <row r="19" spans="1:23" x14ac:dyDescent="0.25">
      <c r="A19" s="1" t="s">
        <v>130</v>
      </c>
      <c r="B19" s="10">
        <v>12</v>
      </c>
      <c r="C19" s="10">
        <v>13</v>
      </c>
      <c r="D19" s="10">
        <v>7</v>
      </c>
      <c r="E19" s="10">
        <v>17</v>
      </c>
      <c r="F19" s="10">
        <v>13</v>
      </c>
      <c r="G19" s="10">
        <v>19</v>
      </c>
      <c r="H19" s="10">
        <v>18</v>
      </c>
      <c r="I19" s="10">
        <v>18</v>
      </c>
      <c r="J19" s="10">
        <v>18</v>
      </c>
      <c r="K19" s="10">
        <v>16</v>
      </c>
      <c r="L19" s="10">
        <v>16</v>
      </c>
      <c r="M19" s="10">
        <v>6</v>
      </c>
      <c r="N19" s="10">
        <v>18</v>
      </c>
      <c r="O19" s="10">
        <v>16</v>
      </c>
      <c r="P19" s="10">
        <v>16</v>
      </c>
      <c r="Q19" s="10">
        <v>11</v>
      </c>
      <c r="R19" s="10"/>
      <c r="S19" s="10">
        <v>15</v>
      </c>
      <c r="T19" s="10"/>
      <c r="U19" s="12">
        <f>AVERAGE(B19:T19)</f>
        <v>14.647058823529411</v>
      </c>
      <c r="V19" t="s">
        <v>53</v>
      </c>
      <c r="W19">
        <v>6</v>
      </c>
    </row>
    <row r="20" spans="1:23" x14ac:dyDescent="0.25">
      <c r="A20" s="1" t="s">
        <v>131</v>
      </c>
      <c r="B20" s="10">
        <v>20</v>
      </c>
      <c r="C20" s="10">
        <v>20</v>
      </c>
      <c r="D20" s="10">
        <v>20</v>
      </c>
      <c r="E20" s="10">
        <v>19</v>
      </c>
      <c r="F20" s="10">
        <v>18</v>
      </c>
      <c r="G20" s="10">
        <v>18</v>
      </c>
      <c r="H20" s="10">
        <v>19</v>
      </c>
      <c r="I20" s="10">
        <v>20</v>
      </c>
      <c r="J20" s="10">
        <v>21</v>
      </c>
      <c r="K20" s="8"/>
      <c r="L20" s="10">
        <v>19</v>
      </c>
      <c r="M20" s="10">
        <v>18</v>
      </c>
      <c r="N20" s="10">
        <v>19</v>
      </c>
      <c r="O20" s="10">
        <v>20</v>
      </c>
      <c r="P20" s="10">
        <v>19</v>
      </c>
      <c r="Q20" s="10">
        <v>20</v>
      </c>
      <c r="R20" s="10"/>
      <c r="S20" s="10">
        <v>18</v>
      </c>
      <c r="T20" s="10"/>
      <c r="U20" s="12">
        <f>AVERAGE(B20:T20)</f>
        <v>19.25</v>
      </c>
      <c r="V20" t="s">
        <v>56</v>
      </c>
      <c r="W20">
        <v>2</v>
      </c>
    </row>
    <row r="21" spans="1:23" x14ac:dyDescent="0.25">
      <c r="A21" s="1" t="s">
        <v>132</v>
      </c>
      <c r="B21" s="10">
        <v>19</v>
      </c>
      <c r="C21" s="10">
        <v>19</v>
      </c>
      <c r="D21" s="10">
        <v>19</v>
      </c>
      <c r="E21" s="10">
        <v>18</v>
      </c>
      <c r="F21" s="10">
        <v>15</v>
      </c>
      <c r="G21" s="10">
        <v>17</v>
      </c>
      <c r="H21" s="10">
        <v>20</v>
      </c>
      <c r="I21" s="10">
        <v>19</v>
      </c>
      <c r="J21" s="10">
        <v>17</v>
      </c>
      <c r="K21" s="10">
        <v>18</v>
      </c>
      <c r="L21" s="10">
        <v>18</v>
      </c>
      <c r="M21" s="10">
        <v>16</v>
      </c>
      <c r="N21" s="10">
        <v>20</v>
      </c>
      <c r="O21" s="10">
        <v>19</v>
      </c>
      <c r="P21" s="10">
        <v>18</v>
      </c>
      <c r="Q21" s="10">
        <v>19</v>
      </c>
      <c r="R21" s="10"/>
      <c r="S21" s="10">
        <v>17</v>
      </c>
      <c r="T21" s="10"/>
      <c r="U21" s="12">
        <f>AVERAGE(B21:T21)</f>
        <v>18.117647058823529</v>
      </c>
      <c r="V21" t="s">
        <v>55</v>
      </c>
      <c r="W21">
        <v>12</v>
      </c>
    </row>
    <row r="22" spans="1:23" x14ac:dyDescent="0.25">
      <c r="A22" s="1" t="s">
        <v>135</v>
      </c>
      <c r="B22" s="10">
        <v>24</v>
      </c>
      <c r="C22" s="10">
        <v>24</v>
      </c>
      <c r="D22" s="10">
        <v>24</v>
      </c>
      <c r="E22" s="10">
        <v>22</v>
      </c>
      <c r="F22" s="10">
        <v>22</v>
      </c>
      <c r="G22" s="10">
        <v>22</v>
      </c>
      <c r="H22" s="10">
        <v>23</v>
      </c>
      <c r="I22" s="10">
        <v>24</v>
      </c>
      <c r="J22" s="8"/>
      <c r="K22" s="8"/>
      <c r="L22" s="8"/>
      <c r="M22" s="8"/>
      <c r="N22" s="8"/>
      <c r="O22" s="8"/>
      <c r="P22" s="8"/>
      <c r="Q22" s="8"/>
      <c r="R22" s="10"/>
      <c r="S22" s="8"/>
      <c r="T22" s="8"/>
      <c r="U22" s="12">
        <f>AVERAGE(B22:T22)</f>
        <v>23.125</v>
      </c>
      <c r="V22" t="s">
        <v>60</v>
      </c>
      <c r="W22">
        <v>1</v>
      </c>
    </row>
    <row r="23" spans="1:23" x14ac:dyDescent="0.25">
      <c r="A23" s="1" t="s">
        <v>136</v>
      </c>
      <c r="B23" s="10">
        <v>23</v>
      </c>
      <c r="C23" s="10">
        <v>23</v>
      </c>
      <c r="D23" s="10">
        <v>23</v>
      </c>
      <c r="E23" s="10">
        <v>20</v>
      </c>
      <c r="F23" s="10">
        <v>21</v>
      </c>
      <c r="G23" s="10">
        <v>23</v>
      </c>
      <c r="H23" s="10">
        <v>21</v>
      </c>
      <c r="I23" s="10">
        <v>22</v>
      </c>
      <c r="J23" s="10">
        <v>23</v>
      </c>
      <c r="K23" s="10">
        <v>23</v>
      </c>
      <c r="L23" s="10">
        <v>21</v>
      </c>
      <c r="M23" s="10">
        <v>22</v>
      </c>
      <c r="N23" s="10">
        <v>24</v>
      </c>
      <c r="O23" s="10">
        <v>24</v>
      </c>
      <c r="P23" s="10">
        <v>24</v>
      </c>
      <c r="Q23" s="10">
        <v>23</v>
      </c>
      <c r="R23" s="10"/>
      <c r="S23" s="10">
        <v>22</v>
      </c>
      <c r="T23" s="10"/>
      <c r="U23" s="12">
        <f>AVERAGE(B23:T23)</f>
        <v>22.470588235294116</v>
      </c>
      <c r="V23" t="s">
        <v>59</v>
      </c>
      <c r="W23">
        <v>7.4</v>
      </c>
    </row>
    <row r="24" spans="1:23" x14ac:dyDescent="0.25">
      <c r="A24" s="1" t="s">
        <v>133</v>
      </c>
      <c r="B24" s="10">
        <v>21</v>
      </c>
      <c r="C24" s="10">
        <v>21</v>
      </c>
      <c r="D24" s="10">
        <v>22</v>
      </c>
      <c r="E24" s="10">
        <v>21</v>
      </c>
      <c r="F24" s="10">
        <v>20</v>
      </c>
      <c r="G24" s="10">
        <v>20</v>
      </c>
      <c r="H24" s="10">
        <v>22</v>
      </c>
      <c r="I24" s="10">
        <v>21</v>
      </c>
      <c r="J24" s="10">
        <v>20</v>
      </c>
      <c r="K24" s="10">
        <v>19</v>
      </c>
      <c r="L24" s="10">
        <v>20</v>
      </c>
      <c r="M24" s="10">
        <v>19</v>
      </c>
      <c r="N24" s="10">
        <v>21</v>
      </c>
      <c r="O24" s="10">
        <v>21</v>
      </c>
      <c r="P24" s="10">
        <v>21</v>
      </c>
      <c r="Q24" s="10">
        <v>21</v>
      </c>
      <c r="R24" s="10"/>
      <c r="S24" s="10">
        <v>19</v>
      </c>
      <c r="T24" s="10"/>
      <c r="U24" s="12">
        <f>AVERAGE(B24:T24)</f>
        <v>20.529411764705884</v>
      </c>
      <c r="V24" t="s">
        <v>57</v>
      </c>
      <c r="W24">
        <v>14</v>
      </c>
    </row>
    <row r="25" spans="1:23" x14ac:dyDescent="0.25">
      <c r="A25" s="1" t="s">
        <v>134</v>
      </c>
      <c r="B25" s="10">
        <v>22</v>
      </c>
      <c r="C25" s="10">
        <v>22</v>
      </c>
      <c r="D25" s="10">
        <v>21</v>
      </c>
      <c r="E25" s="10">
        <v>23</v>
      </c>
      <c r="F25" s="10">
        <v>23</v>
      </c>
      <c r="G25" s="10">
        <v>21</v>
      </c>
      <c r="H25" s="10">
        <v>24</v>
      </c>
      <c r="I25" s="10">
        <v>23</v>
      </c>
      <c r="J25" s="10">
        <v>22</v>
      </c>
      <c r="K25" s="10">
        <v>21</v>
      </c>
      <c r="L25" s="10">
        <v>24</v>
      </c>
      <c r="M25" s="10">
        <v>20</v>
      </c>
      <c r="N25" s="10">
        <v>22</v>
      </c>
      <c r="O25" s="10">
        <v>22</v>
      </c>
      <c r="P25" s="10">
        <v>20</v>
      </c>
      <c r="Q25" s="10">
        <v>22</v>
      </c>
      <c r="R25" s="10"/>
      <c r="S25" s="10">
        <v>21</v>
      </c>
      <c r="T25" s="10"/>
      <c r="U25" s="12">
        <f>AVERAGE(B25:T25)</f>
        <v>21.941176470588236</v>
      </c>
      <c r="V25" t="s">
        <v>58</v>
      </c>
      <c r="W25">
        <v>2</v>
      </c>
    </row>
    <row r="26" spans="1:23" x14ac:dyDescent="0.25">
      <c r="A26" s="1" t="s">
        <v>137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0">
        <v>7</v>
      </c>
      <c r="N26" s="10">
        <v>10</v>
      </c>
      <c r="O26" s="10">
        <v>15</v>
      </c>
      <c r="P26" s="10">
        <v>9</v>
      </c>
      <c r="Q26" s="10">
        <v>15</v>
      </c>
      <c r="R26" s="10"/>
      <c r="S26" s="10">
        <v>14</v>
      </c>
      <c r="T26" s="10"/>
      <c r="U26" s="12">
        <f>AVERAGE(B26:T26)</f>
        <v>11.666666666666666</v>
      </c>
      <c r="W26">
        <v>3</v>
      </c>
    </row>
    <row r="27" spans="1:23" x14ac:dyDescent="0.25">
      <c r="A27" s="1" t="s">
        <v>138</v>
      </c>
      <c r="B27" s="15"/>
      <c r="C27" s="15"/>
      <c r="D27" s="15"/>
      <c r="E27" s="15"/>
      <c r="F27" s="15"/>
      <c r="G27" s="15"/>
      <c r="H27" s="10">
        <v>17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2">
        <f>AVERAGE(B27:T27)</f>
        <v>17</v>
      </c>
      <c r="W27">
        <v>0</v>
      </c>
    </row>
    <row r="28" spans="1:23" x14ac:dyDescent="0.25">
      <c r="A28" s="1" t="s">
        <v>139</v>
      </c>
      <c r="B28" s="8"/>
      <c r="C28" s="8"/>
      <c r="D28" s="8"/>
      <c r="E28" s="8"/>
      <c r="F28" s="8"/>
      <c r="G28" s="8"/>
      <c r="H28" s="8"/>
      <c r="I28" s="8"/>
      <c r="J28" s="8"/>
      <c r="K28" s="10">
        <v>20</v>
      </c>
      <c r="L28" s="8"/>
      <c r="M28" s="8"/>
      <c r="N28" s="8"/>
      <c r="O28" s="8"/>
      <c r="P28" s="8"/>
      <c r="Q28" s="8"/>
      <c r="R28" s="8"/>
      <c r="S28" s="8"/>
      <c r="T28" s="8"/>
      <c r="U28" s="12">
        <f>AVERAGE(B28:T28)</f>
        <v>20</v>
      </c>
      <c r="W28">
        <v>0</v>
      </c>
    </row>
    <row r="29" spans="1:23" x14ac:dyDescent="0.25">
      <c r="A29" s="1" t="s">
        <v>140</v>
      </c>
      <c r="B29" s="8"/>
      <c r="C29" s="8"/>
      <c r="D29" s="8"/>
      <c r="E29" s="8"/>
      <c r="F29" s="8"/>
      <c r="G29" s="8"/>
      <c r="H29" s="8"/>
      <c r="I29" s="8"/>
      <c r="J29">
        <v>24</v>
      </c>
      <c r="K29">
        <v>22</v>
      </c>
      <c r="L29">
        <v>22</v>
      </c>
      <c r="M29">
        <v>23</v>
      </c>
      <c r="N29">
        <v>23</v>
      </c>
      <c r="O29">
        <v>23</v>
      </c>
      <c r="P29">
        <v>22</v>
      </c>
      <c r="Q29">
        <v>24</v>
      </c>
      <c r="S29">
        <v>20</v>
      </c>
      <c r="U29" s="12">
        <f>AVERAGE(B29:T29)</f>
        <v>22.555555555555557</v>
      </c>
      <c r="W29">
        <v>4</v>
      </c>
    </row>
  </sheetData>
  <conditionalFormatting sqref="U2:U29">
    <cfRule type="top10" dxfId="273" priority="46" bottom="1" rank="1"/>
    <cfRule type="cellIs" dxfId="272" priority="47" operator="between">
      <formula>27</formula>
      <formula>28</formula>
    </cfRule>
    <cfRule type="cellIs" dxfId="271" priority="48" operator="between">
      <formula>21</formula>
      <formula>26</formula>
    </cfRule>
    <cfRule type="cellIs" dxfId="270" priority="49" operator="between">
      <formula>11</formula>
      <formula>20</formula>
    </cfRule>
    <cfRule type="cellIs" dxfId="269" priority="50" operator="between">
      <formula>2</formula>
      <formula>10</formula>
    </cfRule>
    <cfRule type="cellIs" dxfId="268" priority="51" operator="equal">
      <formula>1</formula>
    </cfRule>
  </conditionalFormatting>
  <conditionalFormatting sqref="I2:T9 I14:T19 I23:T25 I22 R22 I11:T11 I10:L10 I21:T21 J20 L20:Q20 S20:T20 B26:T26 B27:H27 B18:H25 B17:G17 B2:H16">
    <cfRule type="cellIs" dxfId="267" priority="41" operator="between">
      <formula>27</formula>
      <formula>28</formula>
    </cfRule>
    <cfRule type="cellIs" dxfId="266" priority="42" operator="between">
      <formula>21</formula>
      <formula>26</formula>
    </cfRule>
    <cfRule type="cellIs" dxfId="265" priority="43" operator="between">
      <formula>11</formula>
      <formula>20</formula>
    </cfRule>
    <cfRule type="cellIs" dxfId="264" priority="44" operator="between">
      <formula>2</formula>
      <formula>10</formula>
    </cfRule>
    <cfRule type="cellIs" dxfId="263" priority="45" operator="equal">
      <formula>1</formula>
    </cfRule>
  </conditionalFormatting>
  <conditionalFormatting sqref="I12:T13">
    <cfRule type="cellIs" dxfId="262" priority="31" operator="between">
      <formula>27</formula>
      <formula>28</formula>
    </cfRule>
    <cfRule type="cellIs" dxfId="261" priority="32" operator="between">
      <formula>21</formula>
      <formula>26</formula>
    </cfRule>
    <cfRule type="cellIs" dxfId="260" priority="33" operator="between">
      <formula>11</formula>
      <formula>20</formula>
    </cfRule>
    <cfRule type="cellIs" dxfId="259" priority="34" operator="between">
      <formula>2</formula>
      <formula>10</formula>
    </cfRule>
    <cfRule type="cellIs" dxfId="258" priority="35" operator="equal">
      <formula>1</formula>
    </cfRule>
  </conditionalFormatting>
  <conditionalFormatting sqref="R20">
    <cfRule type="cellIs" dxfId="257" priority="11" operator="between">
      <formula>27</formula>
      <formula>28</formula>
    </cfRule>
    <cfRule type="cellIs" dxfId="256" priority="12" operator="between">
      <formula>21</formula>
      <formula>26</formula>
    </cfRule>
    <cfRule type="cellIs" dxfId="255" priority="13" operator="between">
      <formula>11</formula>
      <formula>20</formula>
    </cfRule>
    <cfRule type="cellIs" dxfId="254" priority="14" operator="between">
      <formula>2</formula>
      <formula>10</formula>
    </cfRule>
    <cfRule type="cellIs" dxfId="253" priority="15" operator="equal">
      <formula>1</formula>
    </cfRule>
  </conditionalFormatting>
  <conditionalFormatting sqref="K28">
    <cfRule type="cellIs" dxfId="252" priority="6" operator="between">
      <formula>27</formula>
      <formula>28</formula>
    </cfRule>
    <cfRule type="cellIs" dxfId="251" priority="7" operator="between">
      <formula>21</formula>
      <formula>26</formula>
    </cfRule>
    <cfRule type="cellIs" dxfId="250" priority="8" operator="between">
      <formula>11</formula>
      <formula>20</formula>
    </cfRule>
    <cfRule type="cellIs" dxfId="249" priority="9" operator="between">
      <formula>2</formula>
      <formula>10</formula>
    </cfRule>
    <cfRule type="cellIs" dxfId="248" priority="10" operator="equal">
      <formula>1</formula>
    </cfRule>
  </conditionalFormatting>
  <conditionalFormatting sqref="I20">
    <cfRule type="cellIs" dxfId="247" priority="1" operator="between">
      <formula>27</formula>
      <formula>28</formula>
    </cfRule>
    <cfRule type="cellIs" dxfId="246" priority="2" operator="between">
      <formula>21</formula>
      <formula>26</formula>
    </cfRule>
    <cfRule type="cellIs" dxfId="245" priority="3" operator="between">
      <formula>11</formula>
      <formula>20</formula>
    </cfRule>
    <cfRule type="cellIs" dxfId="244" priority="4" operator="between">
      <formula>2</formula>
      <formula>10</formula>
    </cfRule>
    <cfRule type="cellIs" dxfId="243" priority="5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9"/>
  <sheetViews>
    <sheetView tabSelected="1" zoomScale="70" zoomScaleNormal="70" workbookViewId="0">
      <pane xSplit="1" ySplit="1" topLeftCell="BK2" activePane="bottomRight" state="frozen"/>
      <selection pane="topRight" activeCell="B1" sqref="B1"/>
      <selection pane="bottomLeft" activeCell="A2" sqref="A2"/>
      <selection pane="bottomRight" activeCell="BR17" sqref="BR17"/>
    </sheetView>
  </sheetViews>
  <sheetFormatPr defaultRowHeight="15" x14ac:dyDescent="0.25"/>
  <cols>
    <col min="1" max="1" width="21.42578125" customWidth="1"/>
    <col min="2" max="4" width="8.7109375" style="3" customWidth="1"/>
    <col min="5" max="5" width="8.7109375" style="23" customWidth="1"/>
    <col min="6" max="8" width="8.7109375" style="3" customWidth="1"/>
    <col min="9" max="9" width="8.7109375" style="23" customWidth="1"/>
    <col min="10" max="12" width="8.7109375" style="3" customWidth="1"/>
    <col min="13" max="13" width="8.7109375" style="23" customWidth="1"/>
    <col min="14" max="16" width="8.7109375" style="3" customWidth="1"/>
    <col min="17" max="17" width="8.7109375" style="23" customWidth="1"/>
    <col min="18" max="20" width="8.7109375" style="3" customWidth="1"/>
    <col min="21" max="21" width="8.7109375" style="23" customWidth="1"/>
    <col min="22" max="24" width="8.7109375" style="3" customWidth="1"/>
    <col min="25" max="25" width="8.7109375" style="23" customWidth="1"/>
    <col min="26" max="28" width="8.7109375" style="3" customWidth="1"/>
    <col min="29" max="29" width="8.7109375" style="23" customWidth="1"/>
    <col min="30" max="32" width="8.7109375" style="3" customWidth="1"/>
    <col min="33" max="33" width="8.7109375" style="23" customWidth="1"/>
    <col min="34" max="36" width="8.7109375" style="3" customWidth="1"/>
    <col min="37" max="37" width="8.7109375" style="23" customWidth="1"/>
    <col min="38" max="40" width="8.7109375" style="3" customWidth="1"/>
    <col min="41" max="41" width="8.7109375" style="23" customWidth="1"/>
    <col min="42" max="44" width="8.7109375" style="3" customWidth="1"/>
    <col min="45" max="45" width="8.7109375" style="23" customWidth="1"/>
    <col min="46" max="48" width="8.7109375" style="3" customWidth="1"/>
    <col min="49" max="49" width="8.7109375" style="23" customWidth="1"/>
    <col min="50" max="52" width="8.7109375" style="3" customWidth="1"/>
    <col min="53" max="53" width="8.7109375" style="23" customWidth="1"/>
    <col min="54" max="56" width="8.7109375" style="3" customWidth="1"/>
    <col min="57" max="57" width="8.7109375" style="23" customWidth="1"/>
    <col min="58" max="60" width="8.7109375" style="3" customWidth="1"/>
    <col min="61" max="61" width="8.7109375" style="23" customWidth="1"/>
    <col min="62" max="64" width="8.7109375" style="3" customWidth="1"/>
    <col min="65" max="65" width="8.7109375" style="23" customWidth="1"/>
    <col min="66" max="68" width="8.7109375" style="3" customWidth="1"/>
    <col min="69" max="69" width="8.7109375" style="23" customWidth="1"/>
    <col min="70" max="72" width="8.7109375" style="3" customWidth="1"/>
    <col min="73" max="73" width="8.7109375" style="23" customWidth="1"/>
    <col min="74" max="76" width="8.7109375" style="3" customWidth="1"/>
    <col min="77" max="77" width="8.7109375" style="23" customWidth="1"/>
    <col min="78" max="78" width="9.140625" style="6"/>
    <col min="79" max="79" width="9.140625" style="3"/>
    <col min="80" max="80" width="7.140625" style="1" customWidth="1"/>
  </cols>
  <sheetData>
    <row r="1" spans="1:80" s="1" customFormat="1" x14ac:dyDescent="0.25">
      <c r="B1" s="2"/>
      <c r="C1" s="2"/>
      <c r="D1" s="2"/>
      <c r="E1" s="23" t="s">
        <v>142</v>
      </c>
      <c r="F1" s="2"/>
      <c r="G1" s="2"/>
      <c r="H1" s="2"/>
      <c r="I1" s="23" t="s">
        <v>143</v>
      </c>
      <c r="J1" s="2"/>
      <c r="K1" s="2"/>
      <c r="L1" s="2"/>
      <c r="M1" s="23" t="s">
        <v>144</v>
      </c>
      <c r="N1" s="2"/>
      <c r="O1" s="2"/>
      <c r="P1" s="2"/>
      <c r="Q1" s="23" t="s">
        <v>146</v>
      </c>
      <c r="R1" s="2"/>
      <c r="S1" s="2"/>
      <c r="T1" s="2"/>
      <c r="U1" s="23" t="s">
        <v>148</v>
      </c>
      <c r="V1" s="2"/>
      <c r="W1" s="2"/>
      <c r="X1" s="2"/>
      <c r="Y1" s="23" t="s">
        <v>149</v>
      </c>
      <c r="Z1" s="2"/>
      <c r="AA1" s="2"/>
      <c r="AB1" s="2"/>
      <c r="AC1" s="23" t="s">
        <v>150</v>
      </c>
      <c r="AD1" s="2"/>
      <c r="AE1" s="2"/>
      <c r="AF1" s="2"/>
      <c r="AG1" s="23" t="s">
        <v>151</v>
      </c>
      <c r="AH1" s="2"/>
      <c r="AI1" s="2"/>
      <c r="AJ1" s="2"/>
      <c r="AK1" s="23" t="s">
        <v>152</v>
      </c>
      <c r="AL1" s="2"/>
      <c r="AM1" s="2"/>
      <c r="AN1" s="2"/>
      <c r="AO1" s="23" t="s">
        <v>153</v>
      </c>
      <c r="AP1" s="2"/>
      <c r="AQ1" s="2"/>
      <c r="AR1" s="2"/>
      <c r="AS1" s="23" t="s">
        <v>154</v>
      </c>
      <c r="AT1" s="2"/>
      <c r="AU1" s="2"/>
      <c r="AV1" s="2"/>
      <c r="AW1" s="23" t="s">
        <v>155</v>
      </c>
      <c r="AX1" s="2"/>
      <c r="AY1" s="2"/>
      <c r="AZ1" s="2"/>
      <c r="BA1" s="23" t="s">
        <v>156</v>
      </c>
      <c r="BB1" s="2"/>
      <c r="BC1" s="2"/>
      <c r="BD1" s="2"/>
      <c r="BE1" s="23" t="s">
        <v>157</v>
      </c>
      <c r="BF1" s="2"/>
      <c r="BG1" s="2"/>
      <c r="BH1" s="2"/>
      <c r="BI1" s="23" t="s">
        <v>158</v>
      </c>
      <c r="BJ1" s="2"/>
      <c r="BK1" s="2"/>
      <c r="BL1" s="2"/>
      <c r="BM1" s="23" t="s">
        <v>159</v>
      </c>
      <c r="BN1" s="2"/>
      <c r="BO1" s="2"/>
      <c r="BP1" s="2"/>
      <c r="BQ1" s="23" t="s">
        <v>160</v>
      </c>
      <c r="BR1" s="2"/>
      <c r="BS1" s="2"/>
      <c r="BT1" s="2"/>
      <c r="BU1" s="23" t="s">
        <v>167</v>
      </c>
      <c r="BV1" s="2"/>
      <c r="BW1" s="2"/>
      <c r="BX1" s="2"/>
      <c r="BY1" s="23" t="s">
        <v>168</v>
      </c>
      <c r="BZ1" s="6" t="s">
        <v>36</v>
      </c>
      <c r="CA1" s="2"/>
      <c r="CB1" s="1" t="s">
        <v>145</v>
      </c>
    </row>
    <row r="2" spans="1:80" x14ac:dyDescent="0.25">
      <c r="A2" s="1" t="s">
        <v>113</v>
      </c>
      <c r="B2" s="4">
        <v>85.296000000000006</v>
      </c>
      <c r="C2" s="4">
        <v>84.09</v>
      </c>
      <c r="D2" s="4">
        <v>83.528999999999996</v>
      </c>
      <c r="E2" s="22">
        <f t="shared" ref="E2" si="0">AVERAGE(B2:D2)-84.305</f>
        <v>0</v>
      </c>
      <c r="F2" s="20">
        <v>97.468000000000004</v>
      </c>
      <c r="G2" s="20">
        <v>95.933999999999997</v>
      </c>
      <c r="H2" s="4">
        <v>94.87</v>
      </c>
      <c r="I2" s="23">
        <f t="shared" ref="I2" si="1">AVERAGE(F2:H2)-95.896</f>
        <v>0.19466666666666299</v>
      </c>
      <c r="J2" s="20">
        <v>95.674000000000007</v>
      </c>
      <c r="K2" s="20">
        <v>94.775999999999996</v>
      </c>
      <c r="L2" s="4">
        <v>93.706000000000003</v>
      </c>
      <c r="M2" s="22">
        <f t="shared" ref="M2" si="2">AVERAGE(J2:L2)-94.719</f>
        <v>-3.33333333330188E-4</v>
      </c>
      <c r="N2" s="20">
        <v>87.039000000000001</v>
      </c>
      <c r="O2" s="4">
        <v>85.61</v>
      </c>
      <c r="P2" s="4">
        <v>85.049000000000007</v>
      </c>
      <c r="Q2" s="22">
        <f t="shared" ref="Q2" si="3">AVERAGE(N2:P2)-85.899</f>
        <v>3.33333333330188E-4</v>
      </c>
      <c r="R2" s="20">
        <v>84.141999999999996</v>
      </c>
      <c r="S2" s="4">
        <v>81.540000000000006</v>
      </c>
      <c r="T2" s="20">
        <v>81.180999999999997</v>
      </c>
      <c r="U2" s="23">
        <f t="shared" ref="U2" si="4">AVERAGE(R2:T2)-82.124</f>
        <v>0.16366666666667129</v>
      </c>
      <c r="V2" s="20">
        <v>75.605999999999995</v>
      </c>
      <c r="W2" s="20">
        <v>74.277000000000001</v>
      </c>
      <c r="X2" s="4">
        <v>73.555999999999997</v>
      </c>
      <c r="Y2" s="22">
        <f t="shared" ref="Y2" si="5">AVERAGE(V2:X2)-74.48</f>
        <v>-3.3333333334439885E-4</v>
      </c>
      <c r="Z2" s="20">
        <v>74.010999999999996</v>
      </c>
      <c r="AA2" s="20">
        <v>73.486000000000004</v>
      </c>
      <c r="AB2" s="4">
        <v>73.013999999999996</v>
      </c>
      <c r="AC2" s="22">
        <f t="shared" ref="AC2:AC25" si="6">AVERAGE(Z2:AB2)-73.504</f>
        <v>-3.33333333330188E-4</v>
      </c>
      <c r="AD2" s="20">
        <v>99.116</v>
      </c>
      <c r="AE2" s="4">
        <v>97.305000000000007</v>
      </c>
      <c r="AF2" s="4">
        <v>96.974999999999994</v>
      </c>
      <c r="AG2" s="23">
        <f t="shared" ref="AG2:AG25" si="7">AVERAGE(AD2:AF2)-97.799</f>
        <v>-3.3333333335860971E-4</v>
      </c>
      <c r="AH2" s="20">
        <v>92.977000000000004</v>
      </c>
      <c r="AI2" s="20">
        <v>92.379000000000005</v>
      </c>
      <c r="AJ2" s="20">
        <v>90.430999999999997</v>
      </c>
      <c r="AK2" s="23">
        <f t="shared" ref="AK2:AK29" si="8">AVERAGE(AH2:AJ2)-91.581</f>
        <v>0.34799999999998477</v>
      </c>
      <c r="AL2" s="20">
        <v>92.972999999999999</v>
      </c>
      <c r="AM2" s="20">
        <v>91.016999999999996</v>
      </c>
      <c r="AN2" s="20">
        <v>90.215999999999994</v>
      </c>
      <c r="AO2" s="23">
        <f t="shared" ref="AO2:AO29" si="9">AVERAGE(AL2:AN2)-91.355</f>
        <v>4.6999999999997044E-2</v>
      </c>
      <c r="AP2" s="20">
        <v>81.739999999999995</v>
      </c>
      <c r="AQ2" s="20">
        <v>81.094999999999999</v>
      </c>
      <c r="AR2" s="4">
        <v>79.814999999999998</v>
      </c>
      <c r="AS2" s="23">
        <f t="shared" ref="AS2:AS29" si="10">AVERAGE(AP2:AR2)-80.735</f>
        <v>0.14833333333332632</v>
      </c>
      <c r="AT2" s="20">
        <v>123.029</v>
      </c>
      <c r="AU2" s="20">
        <v>123.31699999999999</v>
      </c>
      <c r="AV2" s="4">
        <v>108.298</v>
      </c>
      <c r="AW2" s="23">
        <f t="shared" ref="AW2:AW29" si="11">AVERAGE(AT2:AV2)-118.187</f>
        <v>2.766666666667561E-2</v>
      </c>
      <c r="AX2" s="20">
        <v>84.001999999999995</v>
      </c>
      <c r="AY2" s="4">
        <v>82.914000000000001</v>
      </c>
      <c r="AZ2" s="4">
        <v>82.275000000000006</v>
      </c>
      <c r="BA2" s="22">
        <f t="shared" ref="BA2:BA29" si="12">AVERAGE(AX2:AZ2)-83.064</f>
        <v>-3.33333333330188E-4</v>
      </c>
      <c r="BB2" s="4">
        <v>106.39700000000001</v>
      </c>
      <c r="BC2" s="4">
        <v>104.931</v>
      </c>
      <c r="BD2" s="4">
        <v>104.381</v>
      </c>
      <c r="BE2" s="22">
        <f t="shared" ref="BE2:BE29" si="13">AVERAGE(BB2:BD2)-105.236</f>
        <v>3.33333333330188E-4</v>
      </c>
      <c r="BF2" s="20">
        <v>93.051000000000002</v>
      </c>
      <c r="BG2" s="20">
        <v>91.424000000000007</v>
      </c>
      <c r="BH2" s="4">
        <v>90.465999999999994</v>
      </c>
      <c r="BI2" s="23">
        <f t="shared" ref="BI2:BI29" si="14">AVERAGE(BF2:BH2)-91.533</f>
        <v>0.11400000000000432</v>
      </c>
      <c r="BJ2" s="20">
        <v>99.093000000000004</v>
      </c>
      <c r="BK2" s="20">
        <v>97.284999999999997</v>
      </c>
      <c r="BL2" s="20">
        <v>96.042000000000002</v>
      </c>
      <c r="BM2" s="23">
        <f t="shared" ref="BM2:BM29" si="15">AVERAGE(BJ2:BL2)-96.624</f>
        <v>0.84933333333331973</v>
      </c>
      <c r="BN2" s="20">
        <v>86.218000000000004</v>
      </c>
      <c r="BO2" s="4">
        <v>84.656999999999996</v>
      </c>
      <c r="BP2" s="4">
        <v>84.177999999999997</v>
      </c>
      <c r="BQ2" s="22">
        <f t="shared" ref="BQ2:BQ29" si="16">AVERAGE(BN2:BP2)-85.018</f>
        <v>-3.33333333330188E-4</v>
      </c>
      <c r="BR2" s="20"/>
      <c r="BS2" s="20"/>
      <c r="BT2" s="4"/>
      <c r="BU2" s="22" t="e">
        <f t="shared" ref="BU2:BU29" si="17">AVERAGE(BR2:BT2)-85.018</f>
        <v>#DIV/0!</v>
      </c>
      <c r="BV2" s="20"/>
      <c r="BW2" s="20"/>
      <c r="BX2" s="4"/>
      <c r="BY2" s="22" t="e">
        <f t="shared" ref="BY2:BY29" si="18">AVERAGE(BV2:BX2)-85.018</f>
        <v>#DIV/0!</v>
      </c>
      <c r="BZ2" s="6">
        <f t="shared" ref="BZ2:BZ29" si="19">(CA2-1.891)/CB2</f>
        <v>2.0833333329917103E-5</v>
      </c>
      <c r="CA2" s="5">
        <f t="shared" ref="CA2:CA29" si="20">E2+I2+M2+Q2+U2+Y2+AC2+AG2+AK2+AO2+AS2+AW2+BA2+BE2+BI2+BM2+BQ2</f>
        <v>1.8913333333332787</v>
      </c>
      <c r="CB2" s="1">
        <v>16</v>
      </c>
    </row>
    <row r="3" spans="1:80" x14ac:dyDescent="0.25">
      <c r="A3" s="1" t="s">
        <v>114</v>
      </c>
      <c r="B3" s="20">
        <v>85.9</v>
      </c>
      <c r="C3" s="20">
        <v>84.658000000000001</v>
      </c>
      <c r="D3" s="20">
        <v>84.394999999999996</v>
      </c>
      <c r="E3" s="23">
        <f>AVERAGE(B3:D3)-84.305</f>
        <v>0.67933333333331802</v>
      </c>
      <c r="F3" s="20">
        <v>97.924000000000007</v>
      </c>
      <c r="G3" s="20">
        <v>96.08</v>
      </c>
      <c r="H3" s="20">
        <v>95.179000000000002</v>
      </c>
      <c r="I3" s="23">
        <f>AVERAGE(F3:H3)-95.896</f>
        <v>0.49833333333333485</v>
      </c>
      <c r="J3" s="20">
        <v>96.468000000000004</v>
      </c>
      <c r="K3" s="20"/>
      <c r="L3" s="20"/>
      <c r="M3" s="23">
        <f>AVERAGE(J3:L3)-94.719</f>
        <v>1.7490000000000094</v>
      </c>
      <c r="N3" s="20">
        <v>87.09</v>
      </c>
      <c r="O3" s="20">
        <v>86.075000000000003</v>
      </c>
      <c r="P3" s="20">
        <v>85.453999999999994</v>
      </c>
      <c r="Q3" s="23">
        <f>AVERAGE(N3:P3)-85.899</f>
        <v>0.30733333333334656</v>
      </c>
      <c r="R3" s="20">
        <v>83.619</v>
      </c>
      <c r="S3" s="20">
        <v>81.772999999999996</v>
      </c>
      <c r="T3" s="4">
        <v>80.980999999999995</v>
      </c>
      <c r="U3" s="22">
        <f>AVERAGE(R3:T3)-82.124</f>
        <v>3.33333333330188E-4</v>
      </c>
      <c r="V3" s="20">
        <v>76.087000000000003</v>
      </c>
      <c r="W3" s="20">
        <v>74.742000000000004</v>
      </c>
      <c r="X3" s="20">
        <v>74.019000000000005</v>
      </c>
      <c r="Y3" s="23">
        <f>AVERAGE(V3:X3)-74.48</f>
        <v>0.46933333333333849</v>
      </c>
      <c r="Z3" s="20">
        <v>74.375</v>
      </c>
      <c r="AA3" s="20">
        <v>73.653999999999996</v>
      </c>
      <c r="AB3" s="20">
        <v>73.429000000000002</v>
      </c>
      <c r="AC3" s="23">
        <f>AVERAGE(Z3:AB3)-73.504</f>
        <v>0.31533333333332791</v>
      </c>
      <c r="AD3" s="20">
        <v>99.956000000000003</v>
      </c>
      <c r="AE3" s="20">
        <v>98.058000000000007</v>
      </c>
      <c r="AF3" s="20">
        <v>97.162999999999997</v>
      </c>
      <c r="AG3" s="23">
        <f>AVERAGE(AD3:AF3)-97.799</f>
        <v>0.59333333333333371</v>
      </c>
      <c r="AH3" s="4">
        <v>92.67</v>
      </c>
      <c r="AI3" s="4">
        <v>91.673000000000002</v>
      </c>
      <c r="AJ3" s="4">
        <v>90.399000000000001</v>
      </c>
      <c r="AK3" s="22">
        <f>AVERAGE(AH3:AJ3)-91.581</f>
        <v>-3.33333333330188E-4</v>
      </c>
      <c r="AL3" s="20">
        <v>93.096000000000004</v>
      </c>
      <c r="AM3" s="20">
        <v>91.311000000000007</v>
      </c>
      <c r="AN3" s="4">
        <v>90.078999999999994</v>
      </c>
      <c r="AO3" s="23">
        <f>AVERAGE(AL3:AN3)-91.355</f>
        <v>0.14033333333333076</v>
      </c>
      <c r="AP3" s="4">
        <v>82.207999999999998</v>
      </c>
      <c r="AQ3" s="4">
        <v>80.89</v>
      </c>
      <c r="AR3" s="20">
        <v>80.474000000000004</v>
      </c>
      <c r="AS3" s="23">
        <f>AVERAGE(AP3:AR3)-80.735</f>
        <v>0.45566666666667288</v>
      </c>
      <c r="AT3" s="20">
        <v>122.827</v>
      </c>
      <c r="AU3" s="20">
        <v>123.30200000000001</v>
      </c>
      <c r="AV3" s="20">
        <v>109.376</v>
      </c>
      <c r="AW3" s="23">
        <f>AVERAGE(AT3:AV3)-118.187</f>
        <v>0.31466666666666754</v>
      </c>
      <c r="AX3" s="20">
        <v>84.147999999999996</v>
      </c>
      <c r="AY3" s="20">
        <v>83.387</v>
      </c>
      <c r="AZ3" s="20">
        <v>82.971999999999994</v>
      </c>
      <c r="BA3" s="23">
        <f>AVERAGE(AX3:AZ3)-83.064</f>
        <v>0.43833333333334679</v>
      </c>
      <c r="BB3" s="20">
        <v>107.33199999999999</v>
      </c>
      <c r="BC3" s="20">
        <v>105.651</v>
      </c>
      <c r="BD3" s="20">
        <v>104.732</v>
      </c>
      <c r="BE3" s="23">
        <f>AVERAGE(BB3:BD3)-105.236</f>
        <v>0.66900000000001114</v>
      </c>
      <c r="BF3" s="20">
        <v>93.135000000000005</v>
      </c>
      <c r="BG3" s="20">
        <v>91.575999999999993</v>
      </c>
      <c r="BH3" s="20">
        <v>91.156000000000006</v>
      </c>
      <c r="BI3" s="23">
        <f>AVERAGE(BF3:BH3)-91.533</f>
        <v>0.42266666666667163</v>
      </c>
      <c r="BJ3" s="20">
        <v>99.070999999999998</v>
      </c>
      <c r="BK3" s="20">
        <v>97.292000000000002</v>
      </c>
      <c r="BL3" s="20">
        <v>96.468000000000004</v>
      </c>
      <c r="BM3" s="23">
        <f>AVERAGE(BJ3:BL3)-96.624</f>
        <v>0.98633333333334861</v>
      </c>
      <c r="BN3" s="20">
        <v>86.472999999999999</v>
      </c>
      <c r="BO3" s="20">
        <v>85.281999999999996</v>
      </c>
      <c r="BP3" s="20">
        <v>84.507999999999996</v>
      </c>
      <c r="BQ3" s="23">
        <f>AVERAGE(BN3:BP3)-85.018</f>
        <v>0.40299999999999159</v>
      </c>
      <c r="BR3" s="20"/>
      <c r="BS3" s="20"/>
      <c r="BT3" s="20"/>
      <c r="BU3" s="23" t="e">
        <f t="shared" si="17"/>
        <v>#DIV/0!</v>
      </c>
      <c r="BV3" s="20"/>
      <c r="BW3" s="20"/>
      <c r="BX3" s="20"/>
      <c r="BY3" s="23" t="e">
        <f t="shared" si="18"/>
        <v>#DIV/0!</v>
      </c>
      <c r="BZ3" s="6">
        <f t="shared" si="19"/>
        <v>0.40943750000000312</v>
      </c>
      <c r="CA3" s="5">
        <f t="shared" si="20"/>
        <v>8.4420000000000499</v>
      </c>
      <c r="CB3" s="1">
        <v>16</v>
      </c>
    </row>
    <row r="4" spans="1:80" x14ac:dyDescent="0.25">
      <c r="A4" s="1" t="s">
        <v>115</v>
      </c>
      <c r="B4" s="20">
        <v>85.384</v>
      </c>
      <c r="C4" s="20">
        <v>84.594999999999999</v>
      </c>
      <c r="D4" s="20">
        <v>84.307000000000002</v>
      </c>
      <c r="E4" s="23">
        <f>AVERAGE(B4:D4)-84.305</f>
        <v>0.45699999999999363</v>
      </c>
      <c r="F4" s="20">
        <v>96.861000000000004</v>
      </c>
      <c r="G4" s="20">
        <v>95.852000000000004</v>
      </c>
      <c r="H4" s="20">
        <v>94.974000000000004</v>
      </c>
      <c r="I4" s="22">
        <f>AVERAGE(F4:H4)-95.896</f>
        <v>-3.33333333330188E-4</v>
      </c>
      <c r="J4" s="20">
        <v>96.090999999999994</v>
      </c>
      <c r="K4" s="4">
        <v>94.486000000000004</v>
      </c>
      <c r="L4" s="20">
        <v>94.462999999999994</v>
      </c>
      <c r="M4" s="23">
        <f>AVERAGE(J4:L4)-94.719</f>
        <v>0.29433333333332712</v>
      </c>
      <c r="N4" s="20">
        <v>87.090999999999994</v>
      </c>
      <c r="O4" s="20">
        <v>86.066000000000003</v>
      </c>
      <c r="P4" s="20">
        <v>85.594999999999999</v>
      </c>
      <c r="Q4" s="23">
        <f>AVERAGE(N4:P4)-85.899</f>
        <v>0.35166666666664526</v>
      </c>
      <c r="R4" s="20">
        <v>84.37</v>
      </c>
      <c r="S4" s="20">
        <v>82.147999999999996</v>
      </c>
      <c r="T4" s="20">
        <v>81.960999999999999</v>
      </c>
      <c r="U4" s="23">
        <f>AVERAGE(R4:T4)-82.124</f>
        <v>0.70233333333332837</v>
      </c>
      <c r="V4" s="4">
        <v>75.206999999999994</v>
      </c>
      <c r="W4" s="4">
        <v>74.275000000000006</v>
      </c>
      <c r="X4" s="20"/>
      <c r="Y4" s="23">
        <f>AVERAGE(V4:X4)-74.48</f>
        <v>0.26099999999999568</v>
      </c>
      <c r="Z4" s="20">
        <v>74.114000000000004</v>
      </c>
      <c r="AA4" s="20">
        <v>73.926000000000002</v>
      </c>
      <c r="AB4" s="20">
        <v>73.564999999999998</v>
      </c>
      <c r="AC4" s="23">
        <f>AVERAGE(Z4:AB4)-73.504</f>
        <v>0.36433333333333451</v>
      </c>
      <c r="AD4" s="20">
        <v>99.244</v>
      </c>
      <c r="AE4" s="20">
        <v>97.727000000000004</v>
      </c>
      <c r="AF4" s="20">
        <v>97.38</v>
      </c>
      <c r="AG4" s="23">
        <f>AVERAGE(AD4:AF4)-97.799</f>
        <v>0.31799999999999784</v>
      </c>
      <c r="AH4" s="20">
        <v>93.581000000000003</v>
      </c>
      <c r="AI4" s="20">
        <v>92.504999999999995</v>
      </c>
      <c r="AJ4" s="20">
        <v>92.376000000000005</v>
      </c>
      <c r="AK4" s="23">
        <f>AVERAGE(AH4:AJ4)-91.581</f>
        <v>1.2396666666666647</v>
      </c>
      <c r="AL4" s="20">
        <v>92.933999999999997</v>
      </c>
      <c r="AM4" s="4">
        <v>90.998000000000005</v>
      </c>
      <c r="AN4" s="20">
        <v>90.134</v>
      </c>
      <c r="AO4" s="22">
        <f>AVERAGE(AL4:AN4)-91.355</f>
        <v>3.3333333334439885E-4</v>
      </c>
      <c r="AP4" s="20">
        <v>81.635999999999996</v>
      </c>
      <c r="AQ4" s="20">
        <v>81.105000000000004</v>
      </c>
      <c r="AR4" s="20">
        <v>79.977999999999994</v>
      </c>
      <c r="AS4" s="23">
        <f>AVERAGE(AP4:AR4)-80.735</f>
        <v>0.17133333333333667</v>
      </c>
      <c r="AT4" s="20">
        <v>123.008</v>
      </c>
      <c r="AU4" s="20">
        <v>122.82299999999999</v>
      </c>
      <c r="AV4" s="20">
        <v>108.73</v>
      </c>
      <c r="AW4" s="23">
        <f>AVERAGE(AT4:AV4)-118.187</f>
        <v>0</v>
      </c>
      <c r="AX4" s="4">
        <v>83.975999999999999</v>
      </c>
      <c r="AY4" s="20">
        <v>83.171999999999997</v>
      </c>
      <c r="AZ4" s="20">
        <v>82.724999999999994</v>
      </c>
      <c r="BA4" s="23">
        <f>AVERAGE(AX4:AZ4)-83.064</f>
        <v>0.22700000000000387</v>
      </c>
      <c r="BB4" s="20">
        <v>107.014</v>
      </c>
      <c r="BC4" s="20">
        <v>106.82899999999999</v>
      </c>
      <c r="BD4" s="20">
        <v>104.809</v>
      </c>
      <c r="BE4" s="23">
        <f>AVERAGE(BB4:BD4)-105.236</f>
        <v>0.98133333333332473</v>
      </c>
      <c r="BF4" s="20">
        <v>92.843000000000004</v>
      </c>
      <c r="BG4" s="4">
        <v>91.138999999999996</v>
      </c>
      <c r="BH4" s="20">
        <v>90.617000000000004</v>
      </c>
      <c r="BI4" s="22">
        <f>AVERAGE(BF4:BH4)-91.533</f>
        <v>0</v>
      </c>
      <c r="BJ4" s="4">
        <v>97.525000000000006</v>
      </c>
      <c r="BK4" s="4">
        <v>96.525999999999996</v>
      </c>
      <c r="BL4" s="4">
        <v>95.82</v>
      </c>
      <c r="BM4" s="22">
        <f>AVERAGE(BJ4:BL4)-96.624</f>
        <v>-3.33333333330188E-4</v>
      </c>
      <c r="BN4" s="20">
        <v>86.563000000000002</v>
      </c>
      <c r="BO4" s="20">
        <v>85.019000000000005</v>
      </c>
      <c r="BP4" s="20">
        <v>84.474000000000004</v>
      </c>
      <c r="BQ4" s="23">
        <f>AVERAGE(BN4:BP4)-85.018</f>
        <v>0.33399999999998897</v>
      </c>
      <c r="BR4" s="20"/>
      <c r="BS4" s="20"/>
      <c r="BT4" s="20"/>
      <c r="BU4" s="23" t="e">
        <f t="shared" si="17"/>
        <v>#DIV/0!</v>
      </c>
      <c r="BV4" s="20"/>
      <c r="BW4" s="20"/>
      <c r="BX4" s="20"/>
      <c r="BY4" s="23" t="e">
        <f t="shared" si="18"/>
        <v>#DIV/0!</v>
      </c>
      <c r="BZ4" s="6">
        <f t="shared" si="19"/>
        <v>0.23816666666666408</v>
      </c>
      <c r="CA4" s="5">
        <f t="shared" si="20"/>
        <v>5.7016666666666254</v>
      </c>
      <c r="CB4" s="1">
        <v>16</v>
      </c>
    </row>
    <row r="5" spans="1:80" x14ac:dyDescent="0.25">
      <c r="A5" s="1" t="s">
        <v>116</v>
      </c>
      <c r="B5" s="20">
        <v>85.885999999999996</v>
      </c>
      <c r="C5" s="20">
        <v>84.956999999999994</v>
      </c>
      <c r="D5" s="20">
        <v>84.778999999999996</v>
      </c>
      <c r="E5" s="23">
        <f>AVERAGE(B5:D5)-84.305</f>
        <v>0.902333333333317</v>
      </c>
      <c r="F5" s="20">
        <v>97.033000000000001</v>
      </c>
      <c r="G5" s="4">
        <v>95.569000000000003</v>
      </c>
      <c r="H5" s="20">
        <v>95.2</v>
      </c>
      <c r="I5" s="23">
        <f>AVERAGE(F5:H5)-95.896</f>
        <v>3.8000000000010914E-2</v>
      </c>
      <c r="J5" s="20">
        <v>95.924000000000007</v>
      </c>
      <c r="K5" s="20">
        <v>94.662000000000006</v>
      </c>
      <c r="L5" s="20">
        <v>94.421000000000006</v>
      </c>
      <c r="M5" s="23">
        <f>AVERAGE(J5:L5)-94.719</f>
        <v>0.28333333333334565</v>
      </c>
      <c r="N5" s="20">
        <v>87.373999999999995</v>
      </c>
      <c r="O5" s="20">
        <v>86.484999999999999</v>
      </c>
      <c r="P5" s="20">
        <v>85.981999999999999</v>
      </c>
      <c r="Q5" s="23">
        <f>AVERAGE(N5:P5)-85.899</f>
        <v>0.71466666666667322</v>
      </c>
      <c r="R5" s="20">
        <v>84.427999999999997</v>
      </c>
      <c r="S5" s="20">
        <v>82.05</v>
      </c>
      <c r="T5" s="20">
        <v>81.995999999999995</v>
      </c>
      <c r="U5" s="23">
        <f>AVERAGE(R5:T5)-82.124</f>
        <v>0.70066666666666322</v>
      </c>
      <c r="V5" s="20">
        <v>75.397000000000006</v>
      </c>
      <c r="W5" s="20">
        <v>74.545000000000002</v>
      </c>
      <c r="X5" s="20">
        <v>73.997</v>
      </c>
      <c r="Y5" s="23">
        <f>AVERAGE(V5:X5)-74.48</f>
        <v>0.16633333333334122</v>
      </c>
      <c r="Z5" s="20">
        <v>74.373999999999995</v>
      </c>
      <c r="AA5" s="20">
        <v>73.954999999999998</v>
      </c>
      <c r="AB5" s="20">
        <v>73.837999999999994</v>
      </c>
      <c r="AC5" s="23">
        <f>AVERAGE(Z5:AB5)-73.504</f>
        <v>0.55166666666666231</v>
      </c>
      <c r="AD5" s="20">
        <v>99.453000000000003</v>
      </c>
      <c r="AE5" s="20">
        <v>97.748999999999995</v>
      </c>
      <c r="AF5" s="20">
        <v>97.644999999999996</v>
      </c>
      <c r="AG5" s="23">
        <f>AVERAGE(AD5:AF5)-97.799</f>
        <v>0.48333333333332007</v>
      </c>
      <c r="AH5" s="20">
        <v>94.23</v>
      </c>
      <c r="AI5" s="20">
        <v>92.272999999999996</v>
      </c>
      <c r="AJ5" s="20">
        <v>91.897999999999996</v>
      </c>
      <c r="AK5" s="23">
        <f>AVERAGE(AH5:AJ5)-91.581</f>
        <v>1.2193333333333101</v>
      </c>
      <c r="AL5" s="20">
        <v>93.224000000000004</v>
      </c>
      <c r="AM5" s="20">
        <v>91.531999999999996</v>
      </c>
      <c r="AN5" s="20">
        <v>91.287999999999997</v>
      </c>
      <c r="AO5" s="23">
        <f>AVERAGE(AL5:AN5)-91.355</f>
        <v>0.65966666666665219</v>
      </c>
      <c r="AP5" s="20">
        <v>82.037999999999997</v>
      </c>
      <c r="AQ5" s="20">
        <v>80.578000000000003</v>
      </c>
      <c r="AR5" s="20">
        <v>80.024000000000001</v>
      </c>
      <c r="AS5" s="23">
        <f>AVERAGE(AP5:AR5)-80.735</f>
        <v>0.14499999999999602</v>
      </c>
      <c r="AT5" s="4">
        <v>121.813</v>
      </c>
      <c r="AU5" s="20">
        <v>125.15</v>
      </c>
      <c r="AV5" s="20"/>
      <c r="AW5" s="23">
        <f>AVERAGE(AT5:AV5)-118.187</f>
        <v>5.2945000000000135</v>
      </c>
      <c r="AX5" s="20">
        <v>84.013000000000005</v>
      </c>
      <c r="AY5" s="20">
        <v>83.031000000000006</v>
      </c>
      <c r="AZ5" s="20">
        <v>82.777000000000001</v>
      </c>
      <c r="BA5" s="23">
        <f>AVERAGE(AX5:AZ5)-83.064</f>
        <v>0.20966666666667777</v>
      </c>
      <c r="BB5" s="20">
        <v>106.956</v>
      </c>
      <c r="BC5" s="20">
        <v>105.47199999999999</v>
      </c>
      <c r="BD5" s="20">
        <v>104.804</v>
      </c>
      <c r="BE5" s="23">
        <f>AVERAGE(BB5:BD5)-105.236</f>
        <v>0.50799999999998136</v>
      </c>
      <c r="BF5" s="20">
        <v>92.947000000000003</v>
      </c>
      <c r="BG5" s="20">
        <v>91.433999999999997</v>
      </c>
      <c r="BH5" s="20">
        <v>90.474999999999994</v>
      </c>
      <c r="BI5" s="23">
        <f>AVERAGE(BF5:BH5)-91.533</f>
        <v>8.5666666666668334E-2</v>
      </c>
      <c r="BJ5" s="20">
        <v>97.929000000000002</v>
      </c>
      <c r="BK5" s="20">
        <v>97.302000000000007</v>
      </c>
      <c r="BL5" s="20">
        <v>96.126000000000005</v>
      </c>
      <c r="BM5" s="23">
        <f>AVERAGE(BJ5:BL5)-96.624</f>
        <v>0.49499999999999034</v>
      </c>
      <c r="BN5" s="20">
        <v>86.224999999999994</v>
      </c>
      <c r="BO5" s="20">
        <v>85.299000000000007</v>
      </c>
      <c r="BP5" s="20">
        <v>84.95</v>
      </c>
      <c r="BQ5" s="23">
        <f>AVERAGE(BN5:BP5)-85.018</f>
        <v>0.47333333333332916</v>
      </c>
      <c r="BR5" s="20"/>
      <c r="BS5" s="20"/>
      <c r="BT5" s="20"/>
      <c r="BU5" s="23" t="e">
        <f t="shared" si="17"/>
        <v>#DIV/0!</v>
      </c>
      <c r="BV5" s="20"/>
      <c r="BW5" s="20"/>
      <c r="BX5" s="20"/>
      <c r="BY5" s="23" t="e">
        <f t="shared" si="18"/>
        <v>#DIV/0!</v>
      </c>
      <c r="BZ5" s="6">
        <f t="shared" si="19"/>
        <v>0.68996874999999702</v>
      </c>
      <c r="CA5" s="5">
        <f t="shared" si="20"/>
        <v>12.930499999999952</v>
      </c>
      <c r="CB5" s="1">
        <v>16</v>
      </c>
    </row>
    <row r="6" spans="1:80" x14ac:dyDescent="0.25">
      <c r="A6" s="1" t="s">
        <v>117</v>
      </c>
      <c r="B6" s="20">
        <v>85.706999999999994</v>
      </c>
      <c r="C6" s="20">
        <v>85.242000000000004</v>
      </c>
      <c r="D6" s="20">
        <v>84.974000000000004</v>
      </c>
      <c r="E6" s="23">
        <f>AVERAGE(B6:D6)-84.305</f>
        <v>1.0026666666666557</v>
      </c>
      <c r="F6" s="20">
        <v>96.897000000000006</v>
      </c>
      <c r="G6" s="20">
        <v>96.32</v>
      </c>
      <c r="H6" s="20">
        <v>95.802000000000007</v>
      </c>
      <c r="I6" s="23">
        <f>AVERAGE(F6:H6)-95.896</f>
        <v>0.44366666666667243</v>
      </c>
      <c r="J6" s="20">
        <v>95.388999999999996</v>
      </c>
      <c r="K6" s="20">
        <v>95.165000000000006</v>
      </c>
      <c r="L6" s="20">
        <v>95.119</v>
      </c>
      <c r="M6" s="23">
        <f>AVERAGE(J6:L6)-94.719</f>
        <v>0.50533333333333985</v>
      </c>
      <c r="N6" s="20">
        <v>87.349000000000004</v>
      </c>
      <c r="O6" s="20">
        <v>86.152000000000001</v>
      </c>
      <c r="P6" s="20">
        <v>85.85</v>
      </c>
      <c r="Q6" s="23">
        <f>AVERAGE(N6:P6)-85.899</f>
        <v>0.55133333333333212</v>
      </c>
      <c r="R6" s="20">
        <v>83.484999999999999</v>
      </c>
      <c r="S6" s="20">
        <v>82.813000000000002</v>
      </c>
      <c r="T6" s="20">
        <v>81.963999999999999</v>
      </c>
      <c r="U6" s="23">
        <f>AVERAGE(R6:T6)-82.124</f>
        <v>0.63000000000000966</v>
      </c>
      <c r="V6" s="20">
        <v>76.051000000000002</v>
      </c>
      <c r="W6" s="20">
        <v>74.569000000000003</v>
      </c>
      <c r="X6" s="20">
        <v>74.483000000000004</v>
      </c>
      <c r="Y6" s="23">
        <f>AVERAGE(V6:X6)-74.48</f>
        <v>0.55433333333333223</v>
      </c>
      <c r="Z6" s="4">
        <v>73.822000000000003</v>
      </c>
      <c r="AA6" s="20">
        <v>73.671999999999997</v>
      </c>
      <c r="AB6" s="20">
        <v>73.198999999999998</v>
      </c>
      <c r="AC6" s="23">
        <f>AVERAGE(Z6:AB6)-73.504</f>
        <v>6.0333333333318251E-2</v>
      </c>
      <c r="AD6" s="20">
        <v>99.724999999999994</v>
      </c>
      <c r="AE6" s="20">
        <v>97.93</v>
      </c>
      <c r="AF6" s="20">
        <v>97.453999999999994</v>
      </c>
      <c r="AG6" s="23">
        <f>AVERAGE(AD6:AF6)-97.799</f>
        <v>0.57066666666665355</v>
      </c>
      <c r="AH6" s="20">
        <v>92.986000000000004</v>
      </c>
      <c r="AI6" s="20">
        <v>91.727000000000004</v>
      </c>
      <c r="AJ6" s="20">
        <v>90.516000000000005</v>
      </c>
      <c r="AK6" s="23">
        <f>AVERAGE(AH6:AJ6)-91.581</f>
        <v>0.16200000000000614</v>
      </c>
      <c r="AL6" s="20">
        <v>92.915999999999997</v>
      </c>
      <c r="AM6" s="20">
        <v>91.15</v>
      </c>
      <c r="AN6" s="20">
        <v>90.441999999999993</v>
      </c>
      <c r="AO6" s="23">
        <f>AVERAGE(AL6:AN6)-91.355</f>
        <v>0.14766666666665174</v>
      </c>
      <c r="AP6" s="20">
        <v>81.578000000000003</v>
      </c>
      <c r="AQ6" s="20">
        <v>80.262</v>
      </c>
      <c r="AR6" s="20">
        <v>80.364999999999995</v>
      </c>
      <c r="AS6" s="22">
        <f>AVERAGE(AP6:AR6)-80.735</f>
        <v>0</v>
      </c>
      <c r="AT6" s="20">
        <v>124.45</v>
      </c>
      <c r="AU6" s="4">
        <v>122.768</v>
      </c>
      <c r="AV6" s="20">
        <v>111.251</v>
      </c>
      <c r="AW6" s="23">
        <f>AVERAGE(AT6:AV6)-118.187</f>
        <v>1.3026666666666813</v>
      </c>
      <c r="AX6" s="20">
        <v>84.134</v>
      </c>
      <c r="AY6" s="20">
        <v>83.341999999999999</v>
      </c>
      <c r="AZ6" s="20">
        <v>82.840999999999994</v>
      </c>
      <c r="BA6" s="23">
        <f>AVERAGE(AX6:AZ6)-83.064</f>
        <v>0.37500000000001421</v>
      </c>
      <c r="BB6" s="20">
        <v>107.054</v>
      </c>
      <c r="BC6" s="20">
        <v>105.779</v>
      </c>
      <c r="BD6" s="20">
        <v>104.874</v>
      </c>
      <c r="BE6" s="23">
        <f>AVERAGE(BB6:BD6)-105.236</f>
        <v>0.666333333333327</v>
      </c>
      <c r="BF6" s="20">
        <v>92.816999999999993</v>
      </c>
      <c r="BG6" s="20">
        <v>91.611999999999995</v>
      </c>
      <c r="BH6" s="20">
        <v>90.885999999999996</v>
      </c>
      <c r="BI6" s="23">
        <f>AVERAGE(BF6:BH6)-91.533</f>
        <v>0.23866666666664571</v>
      </c>
      <c r="BJ6" s="20">
        <v>98.393000000000001</v>
      </c>
      <c r="BK6" s="20">
        <v>97.352000000000004</v>
      </c>
      <c r="BL6" s="20">
        <v>96.98</v>
      </c>
      <c r="BM6" s="23">
        <f>AVERAGE(BJ6:BL6)-96.624</f>
        <v>0.95100000000000762</v>
      </c>
      <c r="BN6" s="20">
        <v>86.774000000000001</v>
      </c>
      <c r="BO6" s="20">
        <v>85.158000000000001</v>
      </c>
      <c r="BP6" s="20">
        <v>84.519000000000005</v>
      </c>
      <c r="BQ6" s="23">
        <f>AVERAGE(BN6:BP6)-85.018</f>
        <v>0.465666666666678</v>
      </c>
      <c r="BR6" s="20"/>
      <c r="BS6" s="20"/>
      <c r="BT6" s="20"/>
      <c r="BU6" s="23" t="e">
        <f t="shared" si="17"/>
        <v>#DIV/0!</v>
      </c>
      <c r="BV6" s="20"/>
      <c r="BW6" s="20"/>
      <c r="BX6" s="20"/>
      <c r="BY6" s="23" t="e">
        <f t="shared" si="18"/>
        <v>#DIV/0!</v>
      </c>
      <c r="BZ6" s="6">
        <f t="shared" si="19"/>
        <v>0.42102083333333284</v>
      </c>
      <c r="CA6" s="5">
        <f t="shared" si="20"/>
        <v>8.6273333333333255</v>
      </c>
      <c r="CB6" s="1">
        <v>16</v>
      </c>
    </row>
    <row r="7" spans="1:80" x14ac:dyDescent="0.25">
      <c r="A7" s="1" t="s">
        <v>118</v>
      </c>
      <c r="B7" s="20">
        <v>86.031000000000006</v>
      </c>
      <c r="C7" s="20">
        <v>85.611000000000004</v>
      </c>
      <c r="D7" s="20">
        <v>85.421000000000006</v>
      </c>
      <c r="E7" s="23">
        <f>AVERAGE(B7:D7)-84.305</f>
        <v>1.3826666666666512</v>
      </c>
      <c r="F7" s="4">
        <v>96.744</v>
      </c>
      <c r="G7" s="20">
        <v>96.557000000000002</v>
      </c>
      <c r="H7" s="20">
        <v>96.251000000000005</v>
      </c>
      <c r="I7" s="23">
        <f>AVERAGE(F7:H7)-95.896</f>
        <v>0.62133333333333951</v>
      </c>
      <c r="J7" s="20">
        <v>95.477999999999994</v>
      </c>
      <c r="K7" s="20">
        <v>95.436999999999998</v>
      </c>
      <c r="L7" s="20">
        <v>95.144999999999996</v>
      </c>
      <c r="M7" s="23">
        <f>AVERAGE(J7:L7)-94.719</f>
        <v>0.63433333333334474</v>
      </c>
      <c r="N7" s="4">
        <v>87.013000000000005</v>
      </c>
      <c r="O7" s="20">
        <v>86.394999999999996</v>
      </c>
      <c r="P7" s="20"/>
      <c r="Q7" s="23">
        <f>AVERAGE(N7:P7)-85.899</f>
        <v>0.80500000000000682</v>
      </c>
      <c r="R7" s="20">
        <v>83.506</v>
      </c>
      <c r="S7" s="20">
        <v>83.025999999999996</v>
      </c>
      <c r="T7" s="20">
        <v>82.888000000000005</v>
      </c>
      <c r="U7" s="23">
        <f>AVERAGE(R7:T7)-82.124</f>
        <v>1.0160000000000053</v>
      </c>
      <c r="V7" s="20">
        <v>76.308999999999997</v>
      </c>
      <c r="W7" s="20">
        <v>74.647999999999996</v>
      </c>
      <c r="X7" s="20">
        <v>74.876999999999995</v>
      </c>
      <c r="Y7" s="23">
        <f>AVERAGE(V7:X7)-74.48</f>
        <v>0.79800000000000182</v>
      </c>
      <c r="Z7" s="20">
        <v>74.025999999999996</v>
      </c>
      <c r="AA7" s="4">
        <v>73.430999999999997</v>
      </c>
      <c r="AB7" s="20">
        <v>73.216999999999999</v>
      </c>
      <c r="AC7" s="23">
        <f>AVERAGE(Z7:AB7)-73.504</f>
        <v>5.3999999999987836E-2</v>
      </c>
      <c r="AD7" s="4">
        <v>98.412999999999997</v>
      </c>
      <c r="AE7" s="20">
        <v>98.566000000000003</v>
      </c>
      <c r="AF7" s="20">
        <v>97.534999999999997</v>
      </c>
      <c r="AG7" s="23">
        <f>AVERAGE(AD7:AF7)-97.799</f>
        <v>0.37233333333333007</v>
      </c>
      <c r="AH7" s="20">
        <v>92.76</v>
      </c>
      <c r="AI7" s="20">
        <v>91.64</v>
      </c>
      <c r="AJ7" s="20">
        <v>91.123999999999995</v>
      </c>
      <c r="AK7" s="23">
        <f>AVERAGE(AH7:AJ7)-91.581</f>
        <v>0.2603333333333353</v>
      </c>
      <c r="AL7" s="4">
        <v>91.825999999999993</v>
      </c>
      <c r="AM7" s="20">
        <v>91.581999999999994</v>
      </c>
      <c r="AN7" s="20">
        <v>90.91</v>
      </c>
      <c r="AO7" s="23">
        <f>AVERAGE(AL7:AN7)-91.355</f>
        <v>8.433333333331916E-2</v>
      </c>
      <c r="AP7" s="20">
        <v>82.13</v>
      </c>
      <c r="AQ7" s="20">
        <v>81.099000000000004</v>
      </c>
      <c r="AR7" s="20">
        <v>80.349999999999994</v>
      </c>
      <c r="AS7" s="23">
        <f>AVERAGE(AP7:AR7)-80.735</f>
        <v>0.45799999999999841</v>
      </c>
      <c r="AT7" s="20">
        <v>125.834</v>
      </c>
      <c r="AU7" s="20">
        <v>124.50700000000001</v>
      </c>
      <c r="AV7" s="20">
        <v>110.256</v>
      </c>
      <c r="AW7" s="23">
        <f>AVERAGE(AT7:AV7)-118.187</f>
        <v>2.0120000000000005</v>
      </c>
      <c r="AX7" s="20">
        <v>84.522999999999996</v>
      </c>
      <c r="AY7" s="20">
        <v>83.680999999999997</v>
      </c>
      <c r="AZ7" s="20">
        <v>83.188000000000002</v>
      </c>
      <c r="BA7" s="23">
        <f>AVERAGE(AX7:AZ7)-83.064</f>
        <v>0.73333333333333428</v>
      </c>
      <c r="BB7" s="20">
        <v>107.94499999999999</v>
      </c>
      <c r="BC7" s="20">
        <v>105.955</v>
      </c>
      <c r="BD7" s="20">
        <v>105.8</v>
      </c>
      <c r="BE7" s="23">
        <f>AVERAGE(BB7:BD7)-105.236</f>
        <v>1.3306666666666587</v>
      </c>
      <c r="BF7" s="20">
        <v>93.234999999999999</v>
      </c>
      <c r="BG7" s="20">
        <v>91.909000000000006</v>
      </c>
      <c r="BH7" s="20">
        <v>90.804000000000002</v>
      </c>
      <c r="BI7" s="23">
        <f>AVERAGE(BF7:BH7)-91.533</f>
        <v>0.44966666666665844</v>
      </c>
      <c r="BJ7" s="20">
        <v>98.67</v>
      </c>
      <c r="BK7" s="20">
        <v>97.313000000000002</v>
      </c>
      <c r="BL7" s="20">
        <v>96.831000000000003</v>
      </c>
      <c r="BM7" s="23">
        <f>AVERAGE(BJ7:BL7)-96.624</f>
        <v>0.98066666666667857</v>
      </c>
      <c r="BN7" s="20">
        <v>87.012</v>
      </c>
      <c r="BO7" s="20">
        <v>85.522000000000006</v>
      </c>
      <c r="BP7" s="20">
        <v>85.122</v>
      </c>
      <c r="BQ7" s="23">
        <f>AVERAGE(BN7:BP7)-85.018</f>
        <v>0.86733333333333462</v>
      </c>
      <c r="BR7" s="20"/>
      <c r="BS7" s="20"/>
      <c r="BT7" s="20"/>
      <c r="BU7" s="23" t="e">
        <f t="shared" si="17"/>
        <v>#DIV/0!</v>
      </c>
      <c r="BV7" s="20"/>
      <c r="BW7" s="20"/>
      <c r="BX7" s="20"/>
      <c r="BY7" s="23" t="e">
        <f t="shared" si="18"/>
        <v>#DIV/0!</v>
      </c>
      <c r="BZ7" s="6">
        <f t="shared" si="19"/>
        <v>0.68556249999999908</v>
      </c>
      <c r="CA7" s="5">
        <f t="shared" si="20"/>
        <v>12.859999999999985</v>
      </c>
      <c r="CB7" s="1">
        <v>16</v>
      </c>
    </row>
    <row r="8" spans="1:80" x14ac:dyDescent="0.25">
      <c r="A8" s="1" t="s">
        <v>119</v>
      </c>
      <c r="B8" s="20">
        <v>85.962000000000003</v>
      </c>
      <c r="C8" s="20">
        <v>85.971000000000004</v>
      </c>
      <c r="D8" s="20"/>
      <c r="E8" s="23">
        <f>AVERAGE(B8:D8)-84.305</f>
        <v>1.6614999999999895</v>
      </c>
      <c r="F8" s="20">
        <v>96.903999999999996</v>
      </c>
      <c r="G8" s="20">
        <v>97.034999999999997</v>
      </c>
      <c r="H8" s="20"/>
      <c r="I8" s="23">
        <f>AVERAGE(F8:H8)-95.896</f>
        <v>1.0734999999999957</v>
      </c>
      <c r="J8" s="20">
        <v>95.507999999999996</v>
      </c>
      <c r="K8" s="20">
        <v>96.456999999999994</v>
      </c>
      <c r="L8" s="20"/>
      <c r="M8" s="23">
        <f>AVERAGE(J8:L8)-94.719</f>
        <v>1.2634999999999934</v>
      </c>
      <c r="N8" s="20">
        <v>87.697000000000003</v>
      </c>
      <c r="O8" s="20">
        <v>86.120999999999995</v>
      </c>
      <c r="P8" s="20">
        <v>86.646000000000001</v>
      </c>
      <c r="Q8" s="23">
        <f>AVERAGE(N8:P8)-85.899</f>
        <v>0.92233333333332723</v>
      </c>
      <c r="R8" s="4">
        <v>82.96</v>
      </c>
      <c r="S8" s="20">
        <v>82.671000000000006</v>
      </c>
      <c r="T8" s="20"/>
      <c r="U8" s="23">
        <f>AVERAGE(R8:T8)-82.124</f>
        <v>0.69150000000000489</v>
      </c>
      <c r="V8" s="20">
        <v>76.091999999999999</v>
      </c>
      <c r="W8" s="20">
        <v>74.980999999999995</v>
      </c>
      <c r="X8" s="20">
        <v>74.682000000000002</v>
      </c>
      <c r="Y8" s="23">
        <f>AVERAGE(V8:X8)-74.48</f>
        <v>0.77166666666666117</v>
      </c>
      <c r="Z8" s="20">
        <v>74.97</v>
      </c>
      <c r="AA8" s="20">
        <v>74.242000000000004</v>
      </c>
      <c r="AB8" s="20">
        <v>73.864000000000004</v>
      </c>
      <c r="AC8" s="23">
        <f>AVERAGE(Z8:AB8)-73.504</f>
        <v>0.85466666666665958</v>
      </c>
      <c r="AD8" s="20">
        <v>99.197999999999993</v>
      </c>
      <c r="AE8" s="20">
        <v>98.364999999999995</v>
      </c>
      <c r="AF8" s="20">
        <v>98.24</v>
      </c>
      <c r="AG8" s="23">
        <f>AVERAGE(AD8:AF8)-97.799</f>
        <v>0.8019999999999925</v>
      </c>
      <c r="AH8" s="20">
        <v>94.16</v>
      </c>
      <c r="AI8" s="20">
        <v>92.656000000000006</v>
      </c>
      <c r="AJ8" s="20"/>
      <c r="AK8" s="23">
        <f>AVERAGE(AH8:AJ8)-91.581</f>
        <v>1.8269999999999982</v>
      </c>
      <c r="AL8" s="20">
        <v>92.602999999999994</v>
      </c>
      <c r="AM8" s="20">
        <v>92.18</v>
      </c>
      <c r="AN8" s="20">
        <v>92.481999999999999</v>
      </c>
      <c r="AO8" s="23">
        <f>AVERAGE(AL8:AN8)-91.355</f>
        <v>1.0666666666666629</v>
      </c>
      <c r="AP8" s="20">
        <v>82.876000000000005</v>
      </c>
      <c r="AQ8" s="20">
        <v>81.852000000000004</v>
      </c>
      <c r="AR8" s="20">
        <v>81.906999999999996</v>
      </c>
      <c r="AS8" s="23">
        <f>AVERAGE(AP8:AR8)-80.735</f>
        <v>1.4766666666666595</v>
      </c>
      <c r="AT8" s="20"/>
      <c r="AU8" s="20"/>
      <c r="AV8" s="20"/>
      <c r="AW8" s="23" t="e">
        <f>AVERAGE(AT8:AV8)-118.187</f>
        <v>#DIV/0!</v>
      </c>
      <c r="AX8" s="20">
        <v>85.108000000000004</v>
      </c>
      <c r="AY8" s="20">
        <v>83.671000000000006</v>
      </c>
      <c r="AZ8" s="20">
        <v>83.777000000000001</v>
      </c>
      <c r="BA8" s="23">
        <f>AVERAGE(AX8:AZ8)-83.064</f>
        <v>1.1213333333333395</v>
      </c>
      <c r="BB8" s="20">
        <v>108.819</v>
      </c>
      <c r="BC8" s="20">
        <v>106.04300000000001</v>
      </c>
      <c r="BD8" s="20"/>
      <c r="BE8" s="23">
        <f>AVERAGE(BB8:BD8)-105.236</f>
        <v>2.1950000000000074</v>
      </c>
      <c r="BF8" s="20">
        <v>93.748000000000005</v>
      </c>
      <c r="BG8" s="20">
        <v>92.116</v>
      </c>
      <c r="BH8" s="20"/>
      <c r="BI8" s="23">
        <f>AVERAGE(BF8:BH8)-91.533</f>
        <v>1.3990000000000009</v>
      </c>
      <c r="BJ8" s="20">
        <v>98.501999999999995</v>
      </c>
      <c r="BK8" s="20">
        <v>98.353999999999999</v>
      </c>
      <c r="BL8" s="20"/>
      <c r="BM8" s="23">
        <f>AVERAGE(BJ8:BL8)-96.624</f>
        <v>1.804000000000002</v>
      </c>
      <c r="BN8" s="20">
        <v>86.79</v>
      </c>
      <c r="BO8" s="20">
        <v>86.337000000000003</v>
      </c>
      <c r="BP8" s="20"/>
      <c r="BQ8" s="23">
        <f>AVERAGE(BN8:BP8)-85.018</f>
        <v>1.5455000000000041</v>
      </c>
      <c r="BR8" s="20"/>
      <c r="BS8" s="20"/>
      <c r="BT8" s="20"/>
      <c r="BU8" s="23" t="e">
        <f t="shared" si="17"/>
        <v>#DIV/0!</v>
      </c>
      <c r="BV8" s="20"/>
      <c r="BW8" s="20"/>
      <c r="BX8" s="20"/>
      <c r="BY8" s="23" t="e">
        <f t="shared" si="18"/>
        <v>#DIV/0!</v>
      </c>
      <c r="BZ8" s="6" t="e">
        <f t="shared" si="19"/>
        <v>#DIV/0!</v>
      </c>
      <c r="CA8" s="5" t="e">
        <f t="shared" si="20"/>
        <v>#DIV/0!</v>
      </c>
      <c r="CB8" s="1">
        <v>16</v>
      </c>
    </row>
    <row r="9" spans="1:80" x14ac:dyDescent="0.25">
      <c r="A9" s="1" t="s">
        <v>120</v>
      </c>
      <c r="B9" s="20">
        <v>85.855999999999995</v>
      </c>
      <c r="C9" s="20">
        <v>85.605999999999995</v>
      </c>
      <c r="D9" s="20">
        <v>85.421000000000006</v>
      </c>
      <c r="E9" s="23">
        <f>AVERAGE(B9:D9)-84.305</f>
        <v>1.3226666666666489</v>
      </c>
      <c r="F9" s="20">
        <v>97.316000000000003</v>
      </c>
      <c r="G9" s="20">
        <v>96.388000000000005</v>
      </c>
      <c r="H9" s="20">
        <v>96.808999999999997</v>
      </c>
      <c r="I9" s="23">
        <f>AVERAGE(F9:H9)-95.896</f>
        <v>0.94166666666667709</v>
      </c>
      <c r="J9" s="4">
        <v>95.272000000000006</v>
      </c>
      <c r="K9" s="20">
        <v>95.85</v>
      </c>
      <c r="L9" s="20">
        <v>94.67</v>
      </c>
      <c r="M9" s="23">
        <f>AVERAGE(J9:L9)-94.719</f>
        <v>0.54500000000001592</v>
      </c>
      <c r="N9" s="20">
        <v>87.513999999999996</v>
      </c>
      <c r="O9" s="20">
        <v>85.801000000000002</v>
      </c>
      <c r="P9" s="20">
        <v>85.573999999999998</v>
      </c>
      <c r="Q9" s="23">
        <f>AVERAGE(N9:P9)-85.899</f>
        <v>0.39733333333333576</v>
      </c>
      <c r="R9" s="20">
        <v>83.507000000000005</v>
      </c>
      <c r="S9" s="20">
        <v>82.569000000000003</v>
      </c>
      <c r="T9" s="20">
        <v>82.599000000000004</v>
      </c>
      <c r="U9" s="23">
        <f>AVERAGE(R9:T9)-82.124</f>
        <v>0.76766666666667049</v>
      </c>
      <c r="V9" s="20">
        <v>75.858000000000004</v>
      </c>
      <c r="W9" s="20">
        <v>74.741</v>
      </c>
      <c r="X9" s="20">
        <v>75.766000000000005</v>
      </c>
      <c r="Y9" s="23">
        <f>AVERAGE(V9:X9)-74.48</f>
        <v>0.97499999999999432</v>
      </c>
      <c r="Z9" s="20">
        <v>74.92</v>
      </c>
      <c r="AA9" s="20">
        <v>73.95</v>
      </c>
      <c r="AB9" s="20">
        <v>73.813999999999993</v>
      </c>
      <c r="AC9" s="23">
        <f>AVERAGE(Z9:AB9)-73.504</f>
        <v>0.72399999999998954</v>
      </c>
      <c r="AD9" s="20">
        <v>99.266000000000005</v>
      </c>
      <c r="AE9" s="20">
        <v>98.373000000000005</v>
      </c>
      <c r="AF9" s="20">
        <v>98.230999999999995</v>
      </c>
      <c r="AG9" s="23">
        <f>AVERAGE(AD9:AF9)-97.799</f>
        <v>0.82433333333332826</v>
      </c>
      <c r="AH9" s="20">
        <v>94.186000000000007</v>
      </c>
      <c r="AI9" s="20">
        <v>92.295000000000002</v>
      </c>
      <c r="AJ9" s="20">
        <v>92.209000000000003</v>
      </c>
      <c r="AK9" s="23">
        <f>AVERAGE(AH9:AJ9)-91.581</f>
        <v>1.3156666666666581</v>
      </c>
      <c r="AL9" s="20">
        <v>92.784999999999997</v>
      </c>
      <c r="AM9" s="20">
        <v>91.343000000000004</v>
      </c>
      <c r="AN9" s="20">
        <v>91.263000000000005</v>
      </c>
      <c r="AO9" s="23">
        <f>AVERAGE(AL9:AN9)-91.355</f>
        <v>0.44199999999997885</v>
      </c>
      <c r="AP9" s="20">
        <v>82.995999999999995</v>
      </c>
      <c r="AQ9" s="20">
        <v>81.242999999999995</v>
      </c>
      <c r="AR9" s="20">
        <v>81.097999999999999</v>
      </c>
      <c r="AS9" s="23">
        <f>AVERAGE(AP9:AR9)-80.735</f>
        <v>1.0439999999999969</v>
      </c>
      <c r="AT9" s="20">
        <v>125.09099999999999</v>
      </c>
      <c r="AU9" s="20">
        <v>123.723</v>
      </c>
      <c r="AV9" s="20">
        <v>110.55200000000001</v>
      </c>
      <c r="AW9" s="23">
        <f>AVERAGE(AT9:AV9)-118.187</f>
        <v>1.6016666666666595</v>
      </c>
      <c r="AX9" s="20">
        <v>84.55</v>
      </c>
      <c r="AY9" s="20">
        <v>83.334999999999994</v>
      </c>
      <c r="AZ9" s="20">
        <v>84.477000000000004</v>
      </c>
      <c r="BA9" s="23">
        <f>AVERAGE(AX9:AZ9)-83.064</f>
        <v>1.056666666666672</v>
      </c>
      <c r="BB9" s="20">
        <v>107.688</v>
      </c>
      <c r="BC9" s="20">
        <v>106.405</v>
      </c>
      <c r="BD9" s="20">
        <v>106.01300000000001</v>
      </c>
      <c r="BE9" s="23">
        <f>AVERAGE(BB9:BD9)-105.236</f>
        <v>1.465999999999994</v>
      </c>
      <c r="BF9" s="20"/>
      <c r="BG9" s="20"/>
      <c r="BH9" s="20"/>
      <c r="BI9" s="23" t="e">
        <f>AVERAGE(BF9:BH9)-91.533</f>
        <v>#DIV/0!</v>
      </c>
      <c r="BJ9" s="20">
        <v>98.426000000000002</v>
      </c>
      <c r="BK9" s="20">
        <v>97.891999999999996</v>
      </c>
      <c r="BL9" s="20">
        <v>97.754000000000005</v>
      </c>
      <c r="BM9" s="23">
        <f>AVERAGE(BJ9:BL9)-96.624</f>
        <v>1.4000000000000057</v>
      </c>
      <c r="BN9" s="20">
        <v>86.364000000000004</v>
      </c>
      <c r="BO9" s="20">
        <v>85.555000000000007</v>
      </c>
      <c r="BP9" s="20">
        <v>85.450999999999993</v>
      </c>
      <c r="BQ9" s="23">
        <f>AVERAGE(BN9:BP9)-85.018</f>
        <v>0.77200000000000557</v>
      </c>
      <c r="BR9" s="20"/>
      <c r="BS9" s="20"/>
      <c r="BT9" s="20"/>
      <c r="BU9" s="23" t="e">
        <f t="shared" si="17"/>
        <v>#DIV/0!</v>
      </c>
      <c r="BV9" s="20"/>
      <c r="BW9" s="20"/>
      <c r="BX9" s="20"/>
      <c r="BY9" s="23" t="e">
        <f t="shared" si="18"/>
        <v>#DIV/0!</v>
      </c>
      <c r="BZ9" s="6" t="e">
        <f t="shared" si="19"/>
        <v>#DIV/0!</v>
      </c>
      <c r="CA9" s="5" t="e">
        <f t="shared" si="20"/>
        <v>#DIV/0!</v>
      </c>
      <c r="CB9" s="1">
        <v>16</v>
      </c>
    </row>
    <row r="10" spans="1:80" x14ac:dyDescent="0.25">
      <c r="A10" s="1" t="s">
        <v>121</v>
      </c>
      <c r="B10" s="20">
        <v>87.239000000000004</v>
      </c>
      <c r="C10" s="20"/>
      <c r="D10" s="20"/>
      <c r="E10" s="23">
        <f>AVERAGE(B10:D10)-84.305</f>
        <v>2.9339999999999975</v>
      </c>
      <c r="F10" s="20">
        <v>97.224000000000004</v>
      </c>
      <c r="G10" s="20">
        <v>96.811000000000007</v>
      </c>
      <c r="H10" s="20">
        <v>96.123999999999995</v>
      </c>
      <c r="I10" s="23">
        <f>AVERAGE(F10:H10)-95.896</f>
        <v>0.82366666666666788</v>
      </c>
      <c r="J10" s="20">
        <v>95.91</v>
      </c>
      <c r="K10" s="20">
        <v>96.611000000000004</v>
      </c>
      <c r="L10" s="20"/>
      <c r="M10" s="23">
        <f>AVERAGE(J10:L10)-94.719</f>
        <v>1.5415000000000134</v>
      </c>
      <c r="N10" s="20">
        <v>87.900999999999996</v>
      </c>
      <c r="O10" s="20">
        <v>86.74</v>
      </c>
      <c r="P10" s="20">
        <v>86.659000000000006</v>
      </c>
      <c r="Q10" s="23">
        <f>AVERAGE(N10:P10)-85.899</f>
        <v>1.2010000000000076</v>
      </c>
      <c r="R10" s="20"/>
      <c r="S10" s="20"/>
      <c r="T10" s="20"/>
      <c r="U10" s="23" t="e">
        <f>AVERAGE(R10:T10)-82.124</f>
        <v>#DIV/0!</v>
      </c>
      <c r="V10" s="20">
        <v>76.680999999999997</v>
      </c>
      <c r="W10" s="20">
        <v>76.213999999999999</v>
      </c>
      <c r="X10" s="20"/>
      <c r="Y10" s="23">
        <f>AVERAGE(V10:X10)-74.48</f>
        <v>1.9674999999999869</v>
      </c>
      <c r="Z10" s="20">
        <v>75.096000000000004</v>
      </c>
      <c r="AA10" s="20">
        <v>74.466999999999999</v>
      </c>
      <c r="AB10" s="20">
        <v>74.061999999999998</v>
      </c>
      <c r="AC10" s="23">
        <f>AVERAGE(Z10:AB10)-73.504</f>
        <v>1.0376666666666665</v>
      </c>
      <c r="AD10" s="20">
        <v>99.876999999999995</v>
      </c>
      <c r="AE10" s="20">
        <v>98.781000000000006</v>
      </c>
      <c r="AF10" s="20"/>
      <c r="AG10" s="23">
        <f>AVERAGE(AD10:AF10)-97.799</f>
        <v>1.5300000000000011</v>
      </c>
      <c r="AH10" s="20">
        <v>95.132000000000005</v>
      </c>
      <c r="AI10" s="20">
        <v>93.805000000000007</v>
      </c>
      <c r="AJ10" s="20"/>
      <c r="AK10" s="23">
        <f>AVERAGE(AH10:AJ10)-91.581</f>
        <v>2.8875000000000028</v>
      </c>
      <c r="AL10" s="20">
        <v>92.504999999999995</v>
      </c>
      <c r="AM10" s="20">
        <v>92.215000000000003</v>
      </c>
      <c r="AN10" s="20"/>
      <c r="AO10" s="23">
        <f>AVERAGE(AL10:AN10)-91.355</f>
        <v>1.0049999999999955</v>
      </c>
      <c r="AP10" s="20">
        <v>83.024000000000001</v>
      </c>
      <c r="AQ10" s="20">
        <v>82.47</v>
      </c>
      <c r="AR10" s="20"/>
      <c r="AS10" s="23">
        <f>AVERAGE(AP10:AR10)-80.735</f>
        <v>2.0120000000000005</v>
      </c>
      <c r="AT10" s="20"/>
      <c r="AU10" s="20"/>
      <c r="AV10" s="20"/>
      <c r="AW10" s="23" t="e">
        <f>AVERAGE(AT10:AV10)-118.187</f>
        <v>#DIV/0!</v>
      </c>
      <c r="AX10" s="20"/>
      <c r="AY10" s="20"/>
      <c r="AZ10" s="20"/>
      <c r="BA10" s="23" t="e">
        <f>AVERAGE(AX10:AZ10)-83.064</f>
        <v>#DIV/0!</v>
      </c>
      <c r="BB10" s="20"/>
      <c r="BC10" s="20"/>
      <c r="BD10" s="20"/>
      <c r="BE10" s="23" t="e">
        <f>AVERAGE(BB10:BD10)-105.236</f>
        <v>#DIV/0!</v>
      </c>
      <c r="BF10" s="20"/>
      <c r="BG10" s="20"/>
      <c r="BH10" s="20"/>
      <c r="BI10" s="23" t="e">
        <f>AVERAGE(BF10:BH10)-91.533</f>
        <v>#DIV/0!</v>
      </c>
      <c r="BJ10" s="20"/>
      <c r="BK10" s="20"/>
      <c r="BL10" s="20"/>
      <c r="BM10" s="23" t="e">
        <f>AVERAGE(BJ10:BL10)-96.624</f>
        <v>#DIV/0!</v>
      </c>
      <c r="BN10" s="20"/>
      <c r="BO10" s="20"/>
      <c r="BP10" s="20"/>
      <c r="BQ10" s="23" t="e">
        <f>AVERAGE(BN10:BP10)-85.018</f>
        <v>#DIV/0!</v>
      </c>
      <c r="BR10" s="20"/>
      <c r="BS10" s="20"/>
      <c r="BT10" s="20"/>
      <c r="BU10" s="23" t="e">
        <f t="shared" si="17"/>
        <v>#DIV/0!</v>
      </c>
      <c r="BV10" s="20"/>
      <c r="BW10" s="20"/>
      <c r="BX10" s="20"/>
      <c r="BY10" s="23" t="e">
        <f t="shared" si="18"/>
        <v>#DIV/0!</v>
      </c>
      <c r="BZ10" s="6" t="e">
        <f t="shared" si="19"/>
        <v>#DIV/0!</v>
      </c>
      <c r="CA10" s="5" t="e">
        <f t="shared" si="20"/>
        <v>#DIV/0!</v>
      </c>
      <c r="CB10" s="1">
        <v>11</v>
      </c>
    </row>
    <row r="11" spans="1:80" x14ac:dyDescent="0.25">
      <c r="A11" s="1" t="s">
        <v>122</v>
      </c>
      <c r="B11" s="20">
        <v>85.543000000000006</v>
      </c>
      <c r="C11" s="20">
        <v>85.581999999999994</v>
      </c>
      <c r="D11" s="20">
        <v>85.247</v>
      </c>
      <c r="E11" s="23">
        <f>AVERAGE(B11:D11)-84.305</f>
        <v>1.1523333333333312</v>
      </c>
      <c r="F11" s="20">
        <v>97.21</v>
      </c>
      <c r="G11" s="20">
        <v>96.641999999999996</v>
      </c>
      <c r="H11" s="20">
        <v>96.323999999999998</v>
      </c>
      <c r="I11" s="23">
        <f>AVERAGE(F11:H11)-95.896</f>
        <v>0.82933333333332371</v>
      </c>
      <c r="J11" s="20">
        <v>95.37</v>
      </c>
      <c r="K11" s="20">
        <v>95.149000000000001</v>
      </c>
      <c r="L11" s="20"/>
      <c r="M11" s="23">
        <f>AVERAGE(J11:L11)-94.719</f>
        <v>0.54050000000000864</v>
      </c>
      <c r="N11" s="20">
        <v>87.474999999999994</v>
      </c>
      <c r="O11" s="20">
        <v>86.653999999999996</v>
      </c>
      <c r="P11" s="20">
        <v>86.296000000000006</v>
      </c>
      <c r="Q11" s="23">
        <f>AVERAGE(N11:P11)-85.899</f>
        <v>0.90933333333333621</v>
      </c>
      <c r="R11" s="20">
        <v>83.069000000000003</v>
      </c>
      <c r="S11" s="20">
        <v>82.947999999999993</v>
      </c>
      <c r="T11" s="20">
        <v>82.471000000000004</v>
      </c>
      <c r="U11" s="23">
        <f>AVERAGE(R11:T11)-82.124</f>
        <v>0.70533333333334269</v>
      </c>
      <c r="V11" s="20">
        <v>76.378</v>
      </c>
      <c r="W11" s="20">
        <v>75.814999999999998</v>
      </c>
      <c r="X11" s="20"/>
      <c r="Y11" s="23">
        <f>AVERAGE(V11:X11)-74.48</f>
        <v>1.6164999999999878</v>
      </c>
      <c r="Z11" s="20">
        <v>74.698999999999998</v>
      </c>
      <c r="AA11" s="20">
        <v>74.353999999999999</v>
      </c>
      <c r="AB11" s="20">
        <v>74.084999999999994</v>
      </c>
      <c r="AC11" s="23">
        <f>AVERAGE(Z11:AB11)-73.504</f>
        <v>0.87533333333331598</v>
      </c>
      <c r="AD11" s="20">
        <v>99.69</v>
      </c>
      <c r="AE11" s="20">
        <v>99.067999999999998</v>
      </c>
      <c r="AF11" s="20"/>
      <c r="AG11" s="23">
        <f>AVERAGE(AD11:AF11)-97.799</f>
        <v>1.5799999999999841</v>
      </c>
      <c r="AH11" s="20">
        <v>94.427999999999997</v>
      </c>
      <c r="AI11" s="20">
        <v>92.733999999999995</v>
      </c>
      <c r="AJ11" s="20"/>
      <c r="AK11" s="23">
        <f>AVERAGE(AH11:AJ11)-91.581</f>
        <v>1.9999999999999858</v>
      </c>
      <c r="AL11" s="20">
        <v>93.186999999999998</v>
      </c>
      <c r="AM11" s="20">
        <v>91.984999999999999</v>
      </c>
      <c r="AN11" s="20">
        <v>92.186999999999998</v>
      </c>
      <c r="AO11" s="23">
        <f>AVERAGE(AL11:AN11)-91.355</f>
        <v>1.0979999999999848</v>
      </c>
      <c r="AP11" s="20">
        <v>83.07</v>
      </c>
      <c r="AQ11" s="20">
        <v>82.284000000000006</v>
      </c>
      <c r="AR11" s="20"/>
      <c r="AS11" s="23">
        <f>AVERAGE(AP11:AR11)-80.735</f>
        <v>1.9419999999999931</v>
      </c>
      <c r="AT11" s="20">
        <v>125.292</v>
      </c>
      <c r="AU11" s="20">
        <v>123.46599999999999</v>
      </c>
      <c r="AV11" s="20">
        <v>112.303</v>
      </c>
      <c r="AW11" s="23">
        <f>AVERAGE(AT11:AV11)-118.187</f>
        <v>2.1666666666666572</v>
      </c>
      <c r="AX11" s="20">
        <v>84.486000000000004</v>
      </c>
      <c r="AY11" s="20">
        <v>83.741</v>
      </c>
      <c r="AZ11" s="20">
        <v>83.53</v>
      </c>
      <c r="BA11" s="23">
        <f>AVERAGE(AX11:AZ11)-83.064</f>
        <v>0.85500000000000398</v>
      </c>
      <c r="BB11" s="20">
        <v>109.83499999999999</v>
      </c>
      <c r="BC11" s="20"/>
      <c r="BD11" s="20"/>
      <c r="BE11" s="23">
        <f>AVERAGE(BB11:BD11)-105.236</f>
        <v>4.5989999999999895</v>
      </c>
      <c r="BF11" s="20">
        <v>92.876999999999995</v>
      </c>
      <c r="BG11" s="20">
        <v>92.245000000000005</v>
      </c>
      <c r="BH11" s="20"/>
      <c r="BI11" s="23">
        <f>AVERAGE(BF11:BH11)-91.533</f>
        <v>1.0280000000000058</v>
      </c>
      <c r="BJ11" s="20">
        <v>98.378</v>
      </c>
      <c r="BK11" s="20">
        <v>98.186000000000007</v>
      </c>
      <c r="BL11" s="20">
        <v>98.123999999999995</v>
      </c>
      <c r="BM11" s="23">
        <f>AVERAGE(BJ11:BL11)-96.624</f>
        <v>1.6053333333333342</v>
      </c>
      <c r="BN11" s="4">
        <v>86.188999999999993</v>
      </c>
      <c r="BO11" s="20">
        <v>86.319000000000003</v>
      </c>
      <c r="BP11" s="20"/>
      <c r="BQ11" s="23">
        <f>AVERAGE(BN11:BP11)-85.018</f>
        <v>1.23599999999999</v>
      </c>
      <c r="BR11" s="20"/>
      <c r="BS11" s="20"/>
      <c r="BT11" s="20"/>
      <c r="BU11" s="23" t="e">
        <f t="shared" si="17"/>
        <v>#DIV/0!</v>
      </c>
      <c r="BV11" s="20"/>
      <c r="BW11" s="20"/>
      <c r="BX11" s="20"/>
      <c r="BY11" s="23" t="e">
        <f t="shared" si="18"/>
        <v>#DIV/0!</v>
      </c>
      <c r="BZ11" s="6">
        <f t="shared" si="19"/>
        <v>1.427979166666661</v>
      </c>
      <c r="CA11" s="5">
        <f t="shared" si="20"/>
        <v>24.738666666666575</v>
      </c>
      <c r="CB11" s="1">
        <v>16</v>
      </c>
    </row>
    <row r="12" spans="1:80" x14ac:dyDescent="0.25">
      <c r="A12" s="1" t="s">
        <v>123</v>
      </c>
      <c r="B12" s="20">
        <v>86.27</v>
      </c>
      <c r="C12" s="20"/>
      <c r="D12" s="20"/>
      <c r="E12" s="23">
        <f>AVERAGE(B12:D12)-84.305</f>
        <v>1.9649999999999892</v>
      </c>
      <c r="F12" s="20">
        <v>98.162999999999997</v>
      </c>
      <c r="G12" s="20">
        <v>97.495999999999995</v>
      </c>
      <c r="H12" s="20"/>
      <c r="I12" s="23">
        <f>AVERAGE(F12:H12)-95.896</f>
        <v>1.9334999999999951</v>
      </c>
      <c r="J12" s="20">
        <v>95.911000000000001</v>
      </c>
      <c r="K12" s="20">
        <v>96.465000000000003</v>
      </c>
      <c r="L12" s="20"/>
      <c r="M12" s="23">
        <f>AVERAGE(J12:L12)-94.719</f>
        <v>1.4690000000000083</v>
      </c>
      <c r="N12" s="20">
        <v>88.245999999999995</v>
      </c>
      <c r="O12" s="20">
        <v>86.763999999999996</v>
      </c>
      <c r="P12" s="20"/>
      <c r="Q12" s="23">
        <f>AVERAGE(N12:P12)-85.899</f>
        <v>1.6059999999999945</v>
      </c>
      <c r="R12" s="20">
        <v>86.91</v>
      </c>
      <c r="S12" s="20"/>
      <c r="T12" s="20"/>
      <c r="U12" s="23">
        <f>AVERAGE(R12:T12)-82.124</f>
        <v>4.7860000000000014</v>
      </c>
      <c r="V12" s="20">
        <v>76.616</v>
      </c>
      <c r="W12" s="20">
        <v>75.825999999999993</v>
      </c>
      <c r="X12" s="20"/>
      <c r="Y12" s="23">
        <f>AVERAGE(V12:X12)-74.48</f>
        <v>1.7409999999999997</v>
      </c>
      <c r="Z12" s="20">
        <v>75.331000000000003</v>
      </c>
      <c r="AA12" s="20">
        <v>75.361000000000004</v>
      </c>
      <c r="AB12" s="20"/>
      <c r="AC12" s="23">
        <f>AVERAGE(Z12:AB12)-73.504</f>
        <v>1.8419999999999987</v>
      </c>
      <c r="AD12" s="20">
        <v>99.602000000000004</v>
      </c>
      <c r="AE12" s="20">
        <v>99.489000000000004</v>
      </c>
      <c r="AF12" s="20"/>
      <c r="AG12" s="23">
        <f>AVERAGE(AD12:AF12)-97.799</f>
        <v>1.7464999999999975</v>
      </c>
      <c r="AH12" s="20">
        <v>93.531999999999996</v>
      </c>
      <c r="AI12" s="20">
        <v>93.119</v>
      </c>
      <c r="AJ12" s="20"/>
      <c r="AK12" s="23">
        <f>AVERAGE(AH12:AJ12)-91.581</f>
        <v>1.7445000000000022</v>
      </c>
      <c r="AL12" s="20">
        <v>93.664000000000001</v>
      </c>
      <c r="AM12" s="20">
        <v>93.043000000000006</v>
      </c>
      <c r="AN12" s="20"/>
      <c r="AO12" s="23">
        <f>AVERAGE(AL12:AN12)-91.355</f>
        <v>1.9984999999999928</v>
      </c>
      <c r="AP12" s="20">
        <v>83.075000000000003</v>
      </c>
      <c r="AQ12" s="20">
        <v>82.683999999999997</v>
      </c>
      <c r="AR12" s="20"/>
      <c r="AS12" s="23">
        <f>AVERAGE(AP12:AR12)-80.735</f>
        <v>2.1445000000000078</v>
      </c>
      <c r="AT12" s="20">
        <v>125.72</v>
      </c>
      <c r="AU12" s="20">
        <v>127.349</v>
      </c>
      <c r="AV12" s="20"/>
      <c r="AW12" s="23">
        <f>AVERAGE(AT12:AV12)-118.187</f>
        <v>8.3475000000000108</v>
      </c>
      <c r="AX12" s="20">
        <v>84.974999999999994</v>
      </c>
      <c r="AY12" s="20">
        <v>84.647999999999996</v>
      </c>
      <c r="AZ12" s="20"/>
      <c r="BA12" s="23">
        <f>AVERAGE(AX12:AZ12)-83.064</f>
        <v>1.7475000000000023</v>
      </c>
      <c r="BB12" s="20">
        <v>108.06100000000001</v>
      </c>
      <c r="BC12" s="20">
        <v>108.08199999999999</v>
      </c>
      <c r="BD12" s="20"/>
      <c r="BE12" s="23">
        <f>AVERAGE(BB12:BD12)-105.236</f>
        <v>2.8354999999999961</v>
      </c>
      <c r="BF12" s="20">
        <v>93.921000000000006</v>
      </c>
      <c r="BG12" s="20">
        <v>93.078999999999994</v>
      </c>
      <c r="BH12" s="20"/>
      <c r="BI12" s="23">
        <f>AVERAGE(BF12:BH12)-91.533</f>
        <v>1.9669999999999987</v>
      </c>
      <c r="BJ12" s="20">
        <v>99.537999999999997</v>
      </c>
      <c r="BK12" s="20"/>
      <c r="BL12" s="20"/>
      <c r="BM12" s="23">
        <f>AVERAGE(BJ12:BL12)-96.624</f>
        <v>2.9140000000000015</v>
      </c>
      <c r="BN12" s="20">
        <v>87.478999999999999</v>
      </c>
      <c r="BO12" s="20">
        <v>87.247</v>
      </c>
      <c r="BP12" s="20"/>
      <c r="BQ12" s="23">
        <f>AVERAGE(BN12:BP12)-85.018</f>
        <v>2.3449999999999989</v>
      </c>
      <c r="BR12" s="20"/>
      <c r="BS12" s="20"/>
      <c r="BT12" s="20"/>
      <c r="BU12" s="23" t="e">
        <f t="shared" si="17"/>
        <v>#DIV/0!</v>
      </c>
      <c r="BV12" s="20"/>
      <c r="BW12" s="20"/>
      <c r="BX12" s="20"/>
      <c r="BY12" s="23" t="e">
        <f t="shared" si="18"/>
        <v>#DIV/0!</v>
      </c>
      <c r="BZ12" s="6">
        <f t="shared" si="19"/>
        <v>2.5776249999999998</v>
      </c>
      <c r="CA12" s="5">
        <f t="shared" si="20"/>
        <v>43.132999999999996</v>
      </c>
      <c r="CB12" s="1">
        <v>16</v>
      </c>
    </row>
    <row r="13" spans="1:80" x14ac:dyDescent="0.25">
      <c r="A13" s="1" t="s">
        <v>124</v>
      </c>
      <c r="B13" s="20">
        <v>86.298000000000002</v>
      </c>
      <c r="C13" s="20">
        <v>86.768000000000001</v>
      </c>
      <c r="D13" s="20"/>
      <c r="E13" s="23">
        <f>AVERAGE(B13:D13)-84.305</f>
        <v>2.2279999999999944</v>
      </c>
      <c r="F13" s="20">
        <v>98.275999999999996</v>
      </c>
      <c r="G13" s="20"/>
      <c r="H13" s="20"/>
      <c r="I13" s="23">
        <f>AVERAGE(F13:H13)-95.896</f>
        <v>2.3799999999999955</v>
      </c>
      <c r="J13" s="20">
        <v>96.120999999999995</v>
      </c>
      <c r="K13" s="20">
        <v>96.956000000000003</v>
      </c>
      <c r="L13" s="20"/>
      <c r="M13" s="23">
        <f>AVERAGE(J13:L13)-94.719</f>
        <v>1.819500000000005</v>
      </c>
      <c r="N13" s="20">
        <v>87.396000000000001</v>
      </c>
      <c r="O13" s="20">
        <v>87.236000000000004</v>
      </c>
      <c r="P13" s="20"/>
      <c r="Q13" s="23">
        <f>AVERAGE(N13:P13)-85.899</f>
        <v>1.4170000000000016</v>
      </c>
      <c r="R13" s="20">
        <v>83.406000000000006</v>
      </c>
      <c r="S13" s="20">
        <v>82.853999999999999</v>
      </c>
      <c r="T13" s="20">
        <v>82.951999999999998</v>
      </c>
      <c r="U13" s="23">
        <f>AVERAGE(R13:T13)-82.124</f>
        <v>0.94666666666667254</v>
      </c>
      <c r="V13" s="20">
        <v>75.819000000000003</v>
      </c>
      <c r="W13" s="20">
        <v>75.545000000000002</v>
      </c>
      <c r="X13" s="20">
        <v>76.528000000000006</v>
      </c>
      <c r="Y13" s="23">
        <f>AVERAGE(V13:X13)-74.48</f>
        <v>1.4839999999999947</v>
      </c>
      <c r="Z13" s="20">
        <v>75.584999999999994</v>
      </c>
      <c r="AA13" s="20">
        <v>75.043000000000006</v>
      </c>
      <c r="AB13" s="20"/>
      <c r="AC13" s="23">
        <f>AVERAGE(Z13:AB13)-73.504</f>
        <v>1.8099999999999881</v>
      </c>
      <c r="AD13" s="20">
        <v>99.69</v>
      </c>
      <c r="AE13" s="20">
        <v>99.644999999999996</v>
      </c>
      <c r="AF13" s="20"/>
      <c r="AG13" s="23">
        <f>AVERAGE(AD13:AF13)-97.799</f>
        <v>1.8684999999999832</v>
      </c>
      <c r="AH13" s="20">
        <v>92.701999999999998</v>
      </c>
      <c r="AI13" s="20">
        <v>92.587999999999994</v>
      </c>
      <c r="AJ13" s="20">
        <v>91.933000000000007</v>
      </c>
      <c r="AK13" s="23">
        <f>AVERAGE(AH13:AJ13)-91.581</f>
        <v>0.82666666666666799</v>
      </c>
      <c r="AL13" s="20">
        <v>93.003</v>
      </c>
      <c r="AM13" s="20">
        <v>92.635000000000005</v>
      </c>
      <c r="AN13" s="20"/>
      <c r="AO13" s="23">
        <f>AVERAGE(AL13:AN13)-91.355</f>
        <v>1.4639999999999986</v>
      </c>
      <c r="AP13" s="20">
        <v>83.846999999999994</v>
      </c>
      <c r="AQ13" s="20"/>
      <c r="AR13" s="20"/>
      <c r="AS13" s="23">
        <f>AVERAGE(AP13:AR13)-80.735</f>
        <v>3.1119999999999948</v>
      </c>
      <c r="AT13" s="20">
        <v>125.621</v>
      </c>
      <c r="AU13" s="20">
        <v>128.10599999999999</v>
      </c>
      <c r="AV13" s="20"/>
      <c r="AW13" s="23">
        <f>AVERAGE(AT13:AV13)-118.187</f>
        <v>8.6764999999999901</v>
      </c>
      <c r="AX13" s="20">
        <v>84.798000000000002</v>
      </c>
      <c r="AY13" s="20">
        <v>84.725999999999999</v>
      </c>
      <c r="AZ13" s="20"/>
      <c r="BA13" s="23">
        <f>AVERAGE(AX13:AZ13)-83.064</f>
        <v>1.6980000000000075</v>
      </c>
      <c r="BB13" s="20">
        <v>109.71</v>
      </c>
      <c r="BC13" s="20">
        <v>108.27</v>
      </c>
      <c r="BD13" s="20"/>
      <c r="BE13" s="23">
        <f>AVERAGE(BB13:BD13)-105.236</f>
        <v>3.7539999999999907</v>
      </c>
      <c r="BF13" s="20">
        <v>93.781000000000006</v>
      </c>
      <c r="BG13" s="20">
        <v>93.224000000000004</v>
      </c>
      <c r="BH13" s="20"/>
      <c r="BI13" s="23">
        <f>AVERAGE(BF13:BH13)-91.533</f>
        <v>1.9694999999999965</v>
      </c>
      <c r="BJ13" s="20">
        <v>99.436000000000007</v>
      </c>
      <c r="BK13" s="20">
        <v>99.188999999999993</v>
      </c>
      <c r="BL13" s="20"/>
      <c r="BM13" s="23">
        <f>AVERAGE(BJ13:BL13)-96.624</f>
        <v>2.6885000000000048</v>
      </c>
      <c r="BN13" s="20">
        <v>86.828999999999994</v>
      </c>
      <c r="BO13" s="20">
        <v>86.537000000000006</v>
      </c>
      <c r="BP13" s="20"/>
      <c r="BQ13" s="23">
        <f>AVERAGE(BN13:BP13)-85.018</f>
        <v>1.664999999999992</v>
      </c>
      <c r="BR13" s="20">
        <v>102.258</v>
      </c>
      <c r="BS13" s="20"/>
      <c r="BT13" s="20"/>
      <c r="BU13" s="23">
        <f t="shared" si="17"/>
        <v>17.239999999999995</v>
      </c>
      <c r="BV13" s="20"/>
      <c r="BW13" s="20"/>
      <c r="BX13" s="20"/>
      <c r="BY13" s="23" t="e">
        <f t="shared" si="18"/>
        <v>#DIV/0!</v>
      </c>
      <c r="BZ13" s="6">
        <f t="shared" si="19"/>
        <v>2.36980208333333</v>
      </c>
      <c r="CA13" s="5">
        <f t="shared" si="20"/>
        <v>39.807833333333278</v>
      </c>
      <c r="CB13" s="1">
        <v>16</v>
      </c>
    </row>
    <row r="14" spans="1:80" x14ac:dyDescent="0.25">
      <c r="A14" s="1" t="s">
        <v>125</v>
      </c>
      <c r="B14" s="20">
        <v>86.245000000000005</v>
      </c>
      <c r="C14" s="20"/>
      <c r="D14" s="20"/>
      <c r="E14" s="23">
        <f>AVERAGE(B14:D14)-84.305</f>
        <v>1.9399999999999977</v>
      </c>
      <c r="F14" s="20">
        <v>97.692999999999998</v>
      </c>
      <c r="G14" s="20">
        <v>97.593000000000004</v>
      </c>
      <c r="H14" s="20"/>
      <c r="I14" s="23">
        <f>AVERAGE(F14:H14)-95.896</f>
        <v>1.7469999999999999</v>
      </c>
      <c r="J14" s="20">
        <v>96.091999999999999</v>
      </c>
      <c r="K14" s="20">
        <v>95.873999999999995</v>
      </c>
      <c r="L14" s="20"/>
      <c r="M14" s="23">
        <f>AVERAGE(J14:L14)-94.719</f>
        <v>1.26400000000001</v>
      </c>
      <c r="N14" s="20">
        <v>87.391999999999996</v>
      </c>
      <c r="O14" s="20">
        <v>87.027000000000001</v>
      </c>
      <c r="P14" s="20"/>
      <c r="Q14" s="23">
        <f>AVERAGE(N14:P14)-85.899</f>
        <v>1.3104999999999905</v>
      </c>
      <c r="R14" s="20">
        <v>84.647999999999996</v>
      </c>
      <c r="S14" s="20">
        <v>86.570999999999998</v>
      </c>
      <c r="T14" s="20"/>
      <c r="U14" s="23">
        <f>AVERAGE(R14:T14)-82.124</f>
        <v>3.4855000000000018</v>
      </c>
      <c r="V14" s="20">
        <v>76.599999999999994</v>
      </c>
      <c r="W14" s="20">
        <v>76.120999999999995</v>
      </c>
      <c r="X14" s="20"/>
      <c r="Y14" s="23">
        <f>AVERAGE(V14:X14)-74.48</f>
        <v>1.8804999999999978</v>
      </c>
      <c r="Z14" s="20">
        <v>74.930999999999997</v>
      </c>
      <c r="AA14" s="20">
        <v>75.287000000000006</v>
      </c>
      <c r="AB14" s="20"/>
      <c r="AC14" s="23">
        <f>AVERAGE(Z14:AB14)-73.504</f>
        <v>1.605000000000004</v>
      </c>
      <c r="AD14" s="20">
        <v>99.328999999999994</v>
      </c>
      <c r="AE14" s="20">
        <v>99.034000000000006</v>
      </c>
      <c r="AF14" s="20"/>
      <c r="AG14" s="23">
        <f>AVERAGE(AD14:AF14)-97.799</f>
        <v>1.3824999999999932</v>
      </c>
      <c r="AH14" s="20">
        <v>94.453999999999994</v>
      </c>
      <c r="AI14" s="20">
        <v>92.617000000000004</v>
      </c>
      <c r="AJ14" s="20"/>
      <c r="AK14" s="23">
        <f>AVERAGE(AH14:AJ14)-91.581</f>
        <v>1.9544999999999959</v>
      </c>
      <c r="AL14" s="20">
        <v>92.286000000000001</v>
      </c>
      <c r="AM14" s="20">
        <v>91.808999999999997</v>
      </c>
      <c r="AN14" s="20">
        <v>92.01</v>
      </c>
      <c r="AO14" s="23">
        <f>AVERAGE(AL14:AN14)-91.355</f>
        <v>0.68000000000000682</v>
      </c>
      <c r="AP14" s="20">
        <v>82.236999999999995</v>
      </c>
      <c r="AQ14" s="20">
        <v>82</v>
      </c>
      <c r="AR14" s="20">
        <v>81.444999999999993</v>
      </c>
      <c r="AS14" s="23">
        <f>AVERAGE(AP14:AR14)-80.735</f>
        <v>1.1589999999999918</v>
      </c>
      <c r="AT14" s="20">
        <v>126</v>
      </c>
      <c r="AU14" s="20">
        <v>127.777</v>
      </c>
      <c r="AV14" s="20"/>
      <c r="AW14" s="23">
        <f>AVERAGE(AT14:AV14)-118.187</f>
        <v>8.7014999999999958</v>
      </c>
      <c r="AX14" s="20">
        <v>84.594999999999999</v>
      </c>
      <c r="AY14" s="20">
        <v>84.209000000000003</v>
      </c>
      <c r="AZ14" s="20"/>
      <c r="BA14" s="23">
        <f>AVERAGE(AX14:AZ14)-83.064</f>
        <v>1.3380000000000081</v>
      </c>
      <c r="BB14" s="20">
        <v>107.952</v>
      </c>
      <c r="BC14" s="20">
        <v>107.093</v>
      </c>
      <c r="BD14" s="20"/>
      <c r="BE14" s="23">
        <f>AVERAGE(BB14:BD14)-105.236</f>
        <v>2.2865000000000038</v>
      </c>
      <c r="BF14" s="20">
        <v>92.760999999999996</v>
      </c>
      <c r="BG14" s="20">
        <v>92.462999999999994</v>
      </c>
      <c r="BH14" s="20"/>
      <c r="BI14" s="23">
        <f>AVERAGE(BF14:BH14)-91.533</f>
        <v>1.0789999999999935</v>
      </c>
      <c r="BJ14" s="20">
        <v>98.789000000000001</v>
      </c>
      <c r="BK14" s="20">
        <v>98.218999999999994</v>
      </c>
      <c r="BL14" s="20"/>
      <c r="BM14" s="23">
        <f>AVERAGE(BJ14:BL14)-96.624</f>
        <v>1.8799999999999955</v>
      </c>
      <c r="BN14" s="20">
        <v>86.271000000000001</v>
      </c>
      <c r="BO14" s="20">
        <v>86.14</v>
      </c>
      <c r="BP14" s="20"/>
      <c r="BQ14" s="23">
        <f>AVERAGE(BN14:BP14)-85.018</f>
        <v>1.1875</v>
      </c>
      <c r="BR14" s="20"/>
      <c r="BS14" s="20"/>
      <c r="BT14" s="20"/>
      <c r="BU14" s="23" t="e">
        <f t="shared" si="17"/>
        <v>#DIV/0!</v>
      </c>
      <c r="BV14" s="20"/>
      <c r="BW14" s="20"/>
      <c r="BX14" s="20"/>
      <c r="BY14" s="23" t="e">
        <f t="shared" si="18"/>
        <v>#DIV/0!</v>
      </c>
      <c r="BZ14" s="6">
        <f t="shared" si="19"/>
        <v>2.0618749999999992</v>
      </c>
      <c r="CA14" s="5">
        <f t="shared" si="20"/>
        <v>34.880999999999986</v>
      </c>
      <c r="CB14" s="1">
        <v>16</v>
      </c>
    </row>
    <row r="15" spans="1:80" x14ac:dyDescent="0.25">
      <c r="A15" s="1" t="s">
        <v>126</v>
      </c>
      <c r="B15" s="20">
        <v>87.221999999999994</v>
      </c>
      <c r="C15" s="20">
        <v>86.739000000000004</v>
      </c>
      <c r="D15" s="20"/>
      <c r="E15" s="23">
        <f>AVERAGE(B15:D15)-84.305</f>
        <v>2.6754999999999995</v>
      </c>
      <c r="F15" s="20">
        <v>98.045000000000002</v>
      </c>
      <c r="G15" s="20">
        <v>97.37</v>
      </c>
      <c r="H15" s="20"/>
      <c r="I15" s="23">
        <f>AVERAGE(F15:H15)-95.896</f>
        <v>1.8115000000000094</v>
      </c>
      <c r="J15" s="20">
        <v>95.701999999999998</v>
      </c>
      <c r="K15" s="20">
        <v>95.858000000000004</v>
      </c>
      <c r="L15" s="20">
        <v>96.19</v>
      </c>
      <c r="M15" s="23">
        <f>AVERAGE(J15:L15)-94.719</f>
        <v>1.1976666666666773</v>
      </c>
      <c r="N15" s="20">
        <v>87.625</v>
      </c>
      <c r="O15" s="20">
        <v>87.144999999999996</v>
      </c>
      <c r="P15" s="20"/>
      <c r="Q15" s="23">
        <f>AVERAGE(N15:P15)-85.899</f>
        <v>1.48599999999999</v>
      </c>
      <c r="R15" s="20">
        <v>84.331999999999994</v>
      </c>
      <c r="S15" s="20">
        <v>86.126000000000005</v>
      </c>
      <c r="T15" s="20"/>
      <c r="U15" s="23">
        <f>AVERAGE(R15:T15)-82.124</f>
        <v>3.105000000000004</v>
      </c>
      <c r="V15" s="20">
        <v>76.813000000000002</v>
      </c>
      <c r="W15" s="20">
        <v>76.117999999999995</v>
      </c>
      <c r="X15" s="20"/>
      <c r="Y15" s="23">
        <f>AVERAGE(V15:X15)-74.48</f>
        <v>1.9854999999999876</v>
      </c>
      <c r="Z15" s="20">
        <v>74.873999999999995</v>
      </c>
      <c r="AA15" s="20">
        <v>74.751999999999995</v>
      </c>
      <c r="AB15" s="20"/>
      <c r="AC15" s="23">
        <f>AVERAGE(Z15:AB15)-73.504</f>
        <v>1.3089999999999833</v>
      </c>
      <c r="AD15" s="20">
        <v>99.852000000000004</v>
      </c>
      <c r="AE15" s="20">
        <v>99.421999999999997</v>
      </c>
      <c r="AF15" s="20"/>
      <c r="AG15" s="23">
        <f>AVERAGE(AD15:AF15)-97.799</f>
        <v>1.8379999999999939</v>
      </c>
      <c r="AH15" s="20">
        <v>94.471999999999994</v>
      </c>
      <c r="AI15" s="20">
        <v>92.569000000000003</v>
      </c>
      <c r="AJ15" s="20">
        <v>91.929000000000002</v>
      </c>
      <c r="AK15" s="23">
        <f>AVERAGE(AH15:AJ15)-91.581</f>
        <v>1.409000000000006</v>
      </c>
      <c r="AL15" s="20">
        <v>92.650999999999996</v>
      </c>
      <c r="AM15" s="20">
        <v>92.56</v>
      </c>
      <c r="AN15" s="20"/>
      <c r="AO15" s="23">
        <f>AVERAGE(AL15:AN15)-91.355</f>
        <v>1.2505000000000024</v>
      </c>
      <c r="AP15" s="20">
        <v>82.975999999999999</v>
      </c>
      <c r="AQ15" s="20">
        <v>82.256</v>
      </c>
      <c r="AR15" s="20"/>
      <c r="AS15" s="23">
        <f>AVERAGE(AP15:AR15)-80.735</f>
        <v>1.8810000000000002</v>
      </c>
      <c r="AT15" s="20">
        <v>127.758</v>
      </c>
      <c r="AU15" s="20"/>
      <c r="AV15" s="20"/>
      <c r="AW15" s="23">
        <f>AVERAGE(AT15:AV15)-118.187</f>
        <v>9.570999999999998</v>
      </c>
      <c r="AX15" s="20">
        <v>84.573999999999998</v>
      </c>
      <c r="AY15" s="20">
        <v>84.162999999999997</v>
      </c>
      <c r="AZ15" s="20"/>
      <c r="BA15" s="23">
        <f>AVERAGE(AX15:AZ15)-83.064</f>
        <v>1.3045000000000044</v>
      </c>
      <c r="BB15" s="20">
        <v>108.02200000000001</v>
      </c>
      <c r="BC15" s="20">
        <v>107.486</v>
      </c>
      <c r="BD15" s="20"/>
      <c r="BE15" s="23">
        <f>AVERAGE(BB15:BD15)-105.236</f>
        <v>2.5180000000000007</v>
      </c>
      <c r="BF15" s="20">
        <v>93.498999999999995</v>
      </c>
      <c r="BG15" s="20">
        <v>92.745999999999995</v>
      </c>
      <c r="BH15" s="20"/>
      <c r="BI15" s="23">
        <f>AVERAGE(BF15:BH15)-91.533</f>
        <v>1.589500000000001</v>
      </c>
      <c r="BJ15" s="20">
        <v>98.549000000000007</v>
      </c>
      <c r="BK15" s="20">
        <v>98.254000000000005</v>
      </c>
      <c r="BL15" s="20"/>
      <c r="BM15" s="23">
        <f>AVERAGE(BJ15:BL15)-96.624</f>
        <v>1.7775000000000034</v>
      </c>
      <c r="BN15" s="20">
        <v>86.864000000000004</v>
      </c>
      <c r="BO15" s="20">
        <v>86.503</v>
      </c>
      <c r="BP15" s="20"/>
      <c r="BQ15" s="23">
        <f>AVERAGE(BN15:BP15)-85.018</f>
        <v>1.6655000000000086</v>
      </c>
      <c r="BR15" s="20"/>
      <c r="BS15" s="20"/>
      <c r="BT15" s="20"/>
      <c r="BU15" s="23" t="e">
        <f t="shared" si="17"/>
        <v>#DIV/0!</v>
      </c>
      <c r="BV15" s="20"/>
      <c r="BW15" s="20"/>
      <c r="BX15" s="20"/>
      <c r="BY15" s="23" t="e">
        <f t="shared" si="18"/>
        <v>#DIV/0!</v>
      </c>
      <c r="BZ15" s="6">
        <f t="shared" si="19"/>
        <v>2.280229166666667</v>
      </c>
      <c r="CA15" s="5">
        <f t="shared" si="20"/>
        <v>38.37466666666667</v>
      </c>
      <c r="CB15" s="1">
        <v>16</v>
      </c>
    </row>
    <row r="16" spans="1:80" x14ac:dyDescent="0.25">
      <c r="A16" s="1" t="s">
        <v>127</v>
      </c>
      <c r="B16" s="20">
        <v>85.716999999999999</v>
      </c>
      <c r="C16" s="20">
        <v>85.405000000000001</v>
      </c>
      <c r="D16" s="20">
        <v>85.626000000000005</v>
      </c>
      <c r="E16" s="23">
        <f>AVERAGE(B16:D16)-84.305</f>
        <v>1.2776666666666756</v>
      </c>
      <c r="F16" s="20">
        <v>96.994</v>
      </c>
      <c r="G16" s="20">
        <v>96.691000000000003</v>
      </c>
      <c r="H16" s="20">
        <v>96.82</v>
      </c>
      <c r="I16" s="23">
        <f>AVERAGE(F16:H16)-95.896</f>
        <v>0.93899999999999295</v>
      </c>
      <c r="J16" s="20">
        <v>96.147000000000006</v>
      </c>
      <c r="K16" s="20">
        <v>96.236000000000004</v>
      </c>
      <c r="L16" s="20"/>
      <c r="M16" s="23">
        <f>AVERAGE(J16:L16)-94.719</f>
        <v>1.4725000000000108</v>
      </c>
      <c r="N16" s="20"/>
      <c r="O16" s="20"/>
      <c r="P16" s="20"/>
      <c r="Q16" s="23" t="e">
        <f>AVERAGE(N16:P16)-85.899</f>
        <v>#DIV/0!</v>
      </c>
      <c r="R16" s="20">
        <v>83.656000000000006</v>
      </c>
      <c r="S16" s="20">
        <v>83.701999999999998</v>
      </c>
      <c r="T16" s="20"/>
      <c r="U16" s="23">
        <f>AVERAGE(R16:T16)-82.124</f>
        <v>1.5550000000000068</v>
      </c>
      <c r="V16" s="20">
        <v>76.513000000000005</v>
      </c>
      <c r="W16" s="20">
        <v>75.972999999999999</v>
      </c>
      <c r="X16" s="20"/>
      <c r="Y16" s="23">
        <f>AVERAGE(V16:X16)-74.48</f>
        <v>1.762999999999991</v>
      </c>
      <c r="Z16" s="20">
        <v>75.694000000000003</v>
      </c>
      <c r="AA16" s="20">
        <v>75.284999999999997</v>
      </c>
      <c r="AB16" s="20"/>
      <c r="AC16" s="23">
        <f>AVERAGE(Z16:AB16)-73.504</f>
        <v>1.9854999999999876</v>
      </c>
      <c r="AD16" s="20">
        <v>100.131</v>
      </c>
      <c r="AE16" s="20">
        <v>99.525000000000006</v>
      </c>
      <c r="AF16" s="20"/>
      <c r="AG16" s="23">
        <f>AVERAGE(AD16:AF16)-97.799</f>
        <v>2.0289999999999964</v>
      </c>
      <c r="AH16" s="20">
        <v>94.323999999999998</v>
      </c>
      <c r="AI16" s="20">
        <v>92.399000000000001</v>
      </c>
      <c r="AJ16" s="20">
        <v>92.128</v>
      </c>
      <c r="AK16" s="23">
        <f>AVERAGE(AH16:AJ16)-91.581</f>
        <v>1.36933333333333</v>
      </c>
      <c r="AL16" s="20">
        <v>93.786000000000001</v>
      </c>
      <c r="AM16" s="20"/>
      <c r="AN16" s="20"/>
      <c r="AO16" s="23">
        <f>AVERAGE(AL16:AN16)-91.355</f>
        <v>2.4309999999999974</v>
      </c>
      <c r="AP16" s="20">
        <v>83.278000000000006</v>
      </c>
      <c r="AQ16" s="20">
        <v>82.435000000000002</v>
      </c>
      <c r="AR16" s="20"/>
      <c r="AS16" s="23">
        <f>AVERAGE(AP16:AR16)-80.735</f>
        <v>2.1215000000000117</v>
      </c>
      <c r="AT16" s="20">
        <v>127.194</v>
      </c>
      <c r="AU16" s="20">
        <v>124.75700000000001</v>
      </c>
      <c r="AV16" s="20"/>
      <c r="AW16" s="23">
        <f>AVERAGE(AT16:AV16)-118.187</f>
        <v>7.7885000000000133</v>
      </c>
      <c r="AX16" s="20">
        <v>84.879000000000005</v>
      </c>
      <c r="AY16" s="20">
        <v>85.064999999999998</v>
      </c>
      <c r="AZ16" s="20"/>
      <c r="BA16" s="23">
        <f>AVERAGE(AX16:AZ16)-83.064</f>
        <v>1.9080000000000155</v>
      </c>
      <c r="BB16" s="20">
        <v>108.054</v>
      </c>
      <c r="BC16" s="20"/>
      <c r="BD16" s="20"/>
      <c r="BE16" s="23">
        <f>AVERAGE(BB16:BD16)-105.236</f>
        <v>2.8179999999999978</v>
      </c>
      <c r="BF16" s="4">
        <v>92.626000000000005</v>
      </c>
      <c r="BG16" s="20">
        <v>92.38</v>
      </c>
      <c r="BH16" s="20"/>
      <c r="BI16" s="23">
        <f>AVERAGE(BF16:BH16)-91.533</f>
        <v>0.96999999999999886</v>
      </c>
      <c r="BJ16" s="20">
        <v>99.463999999999999</v>
      </c>
      <c r="BK16" s="20">
        <v>98.775000000000006</v>
      </c>
      <c r="BL16" s="20"/>
      <c r="BM16" s="23">
        <f>AVERAGE(BJ16:BL16)-96.624</f>
        <v>2.4955000000000069</v>
      </c>
      <c r="BN16" s="20">
        <v>87.876000000000005</v>
      </c>
      <c r="BO16" s="20"/>
      <c r="BP16" s="20"/>
      <c r="BQ16" s="23">
        <f>AVERAGE(BN16:BP16)-85.018</f>
        <v>2.8580000000000041</v>
      </c>
      <c r="BR16" s="20">
        <v>101.613</v>
      </c>
      <c r="BS16" s="20"/>
      <c r="BT16" s="20"/>
      <c r="BU16" s="23">
        <f t="shared" si="17"/>
        <v>16.594999999999999</v>
      </c>
      <c r="BV16" s="20"/>
      <c r="BW16" s="20"/>
      <c r="BX16" s="20"/>
      <c r="BY16" s="23" t="e">
        <f t="shared" si="18"/>
        <v>#DIV/0!</v>
      </c>
      <c r="BZ16" s="6" t="e">
        <f t="shared" si="19"/>
        <v>#DIV/0!</v>
      </c>
      <c r="CA16" s="5" t="e">
        <f t="shared" si="20"/>
        <v>#DIV/0!</v>
      </c>
      <c r="CB16" s="1">
        <v>16</v>
      </c>
    </row>
    <row r="17" spans="1:80" x14ac:dyDescent="0.25">
      <c r="A17" s="1" t="s">
        <v>128</v>
      </c>
      <c r="B17" s="20">
        <v>85.811999999999998</v>
      </c>
      <c r="C17" s="20">
        <v>86.108000000000004</v>
      </c>
      <c r="D17" s="20"/>
      <c r="E17" s="23">
        <f>AVERAGE(B17:D17)-84.305</f>
        <v>1.6550000000000011</v>
      </c>
      <c r="F17" s="20">
        <v>97.759</v>
      </c>
      <c r="G17" s="20">
        <v>97.528000000000006</v>
      </c>
      <c r="H17" s="20"/>
      <c r="I17" s="23">
        <f>AVERAGE(F17:H17)-95.896</f>
        <v>1.7475000000000023</v>
      </c>
      <c r="J17" s="20">
        <v>96.046000000000006</v>
      </c>
      <c r="K17" s="20">
        <v>96.052999999999997</v>
      </c>
      <c r="L17" s="20"/>
      <c r="M17" s="23">
        <f>AVERAGE(J17:L17)-94.719</f>
        <v>1.3305000000000007</v>
      </c>
      <c r="N17" s="20">
        <v>87.778000000000006</v>
      </c>
      <c r="O17" s="20">
        <v>87.244</v>
      </c>
      <c r="P17" s="20"/>
      <c r="Q17" s="23">
        <f>AVERAGE(N17:P17)-85.899</f>
        <v>1.6119999999999948</v>
      </c>
      <c r="R17" s="20">
        <v>84.209000000000003</v>
      </c>
      <c r="S17" s="20">
        <v>83.367000000000004</v>
      </c>
      <c r="T17" s="20"/>
      <c r="U17" s="23">
        <f>AVERAGE(R17:T17)-82.124</f>
        <v>1.6640000000000157</v>
      </c>
      <c r="V17" s="20"/>
      <c r="W17" s="20"/>
      <c r="X17" s="20"/>
      <c r="Y17" s="23" t="e">
        <f>AVERAGE(V17:X17)-74.48</f>
        <v>#DIV/0!</v>
      </c>
      <c r="Z17" s="20"/>
      <c r="AA17" s="20"/>
      <c r="AB17" s="20"/>
      <c r="AC17" s="23" t="e">
        <f>AVERAGE(Z17:AB17)-73.504</f>
        <v>#DIV/0!</v>
      </c>
      <c r="AD17" s="20">
        <v>99.494</v>
      </c>
      <c r="AE17" s="20">
        <v>99.656999999999996</v>
      </c>
      <c r="AF17" s="20"/>
      <c r="AG17" s="23">
        <f>AVERAGE(AD17:AF17)-97.799</f>
        <v>1.7764999999999986</v>
      </c>
      <c r="AH17" s="20">
        <v>94.144999999999996</v>
      </c>
      <c r="AI17" s="20">
        <v>92.623999999999995</v>
      </c>
      <c r="AJ17" s="20"/>
      <c r="AK17" s="23">
        <f>AVERAGE(AH17:AJ17)-91.581</f>
        <v>1.8034999999999997</v>
      </c>
      <c r="AL17" s="20">
        <v>93.295000000000002</v>
      </c>
      <c r="AM17" s="20">
        <v>93.176000000000002</v>
      </c>
      <c r="AN17" s="20"/>
      <c r="AO17" s="23">
        <f>AVERAGE(AL17:AN17)-91.355</f>
        <v>1.8804999999999978</v>
      </c>
      <c r="AP17" s="20">
        <v>83.066999999999993</v>
      </c>
      <c r="AQ17" s="20">
        <v>82.156999999999996</v>
      </c>
      <c r="AR17" s="20"/>
      <c r="AS17" s="23">
        <f>AVERAGE(AP17:AR17)-80.735</f>
        <v>1.8769999999999953</v>
      </c>
      <c r="AT17" s="20">
        <v>126.28400000000001</v>
      </c>
      <c r="AU17" s="20">
        <v>124.625</v>
      </c>
      <c r="AV17" s="20">
        <v>111.374</v>
      </c>
      <c r="AW17" s="23">
        <f>AVERAGE(AT17:AV17)-118.187</f>
        <v>2.5740000000000123</v>
      </c>
      <c r="AX17" s="20">
        <v>85.113</v>
      </c>
      <c r="AY17" s="20">
        <v>84.844999999999999</v>
      </c>
      <c r="AZ17" s="20"/>
      <c r="BA17" s="23">
        <f>AVERAGE(AX17:AZ17)-83.064</f>
        <v>1.9150000000000063</v>
      </c>
      <c r="BB17" s="20">
        <v>107.717</v>
      </c>
      <c r="BC17" s="20">
        <v>107.616</v>
      </c>
      <c r="BD17" s="20"/>
      <c r="BE17" s="23">
        <f>AVERAGE(BB17:BD17)-105.236</f>
        <v>2.430499999999995</v>
      </c>
      <c r="BF17" s="20">
        <v>94.706999999999994</v>
      </c>
      <c r="BG17" s="20"/>
      <c r="BH17" s="20"/>
      <c r="BI17" s="23">
        <f>AVERAGE(BF17:BH17)-91.533</f>
        <v>3.1739999999999924</v>
      </c>
      <c r="BJ17" s="20">
        <v>99.096999999999994</v>
      </c>
      <c r="BK17" s="20">
        <v>99.442999999999998</v>
      </c>
      <c r="BL17" s="20"/>
      <c r="BM17" s="23">
        <f>AVERAGE(BJ17:BL17)-96.624</f>
        <v>2.6460000000000008</v>
      </c>
      <c r="BN17" s="20">
        <v>87.248999999999995</v>
      </c>
      <c r="BO17" s="20">
        <v>87.561999999999998</v>
      </c>
      <c r="BP17" s="20"/>
      <c r="BQ17" s="23">
        <f>AVERAGE(BN17:BP17)-85.018</f>
        <v>2.3874999999999886</v>
      </c>
      <c r="BR17" s="20"/>
      <c r="BS17" s="20"/>
      <c r="BT17" s="20"/>
      <c r="BU17" s="23" t="e">
        <f t="shared" si="17"/>
        <v>#DIV/0!</v>
      </c>
      <c r="BV17" s="20"/>
      <c r="BW17" s="20"/>
      <c r="BX17" s="20"/>
      <c r="BY17" s="23" t="e">
        <f t="shared" si="18"/>
        <v>#DIV/0!</v>
      </c>
      <c r="BZ17" s="6" t="e">
        <f t="shared" si="19"/>
        <v>#DIV/0!</v>
      </c>
      <c r="CA17" s="5" t="e">
        <f t="shared" si="20"/>
        <v>#DIV/0!</v>
      </c>
      <c r="CB17" s="1">
        <v>14</v>
      </c>
    </row>
    <row r="18" spans="1:80" x14ac:dyDescent="0.25">
      <c r="A18" s="1" t="s">
        <v>129</v>
      </c>
      <c r="B18" s="20">
        <v>86.231999999999999</v>
      </c>
      <c r="C18" s="20">
        <v>85.882000000000005</v>
      </c>
      <c r="D18" s="20"/>
      <c r="E18" s="23">
        <f>AVERAGE(B18:D18)-84.305</f>
        <v>1.7519999999999953</v>
      </c>
      <c r="F18" s="20">
        <v>97.692999999999998</v>
      </c>
      <c r="G18" s="20">
        <v>97.16</v>
      </c>
      <c r="H18" s="20"/>
      <c r="I18" s="23">
        <f>AVERAGE(F18:H18)-95.896</f>
        <v>1.5305000000000035</v>
      </c>
      <c r="J18" s="20">
        <v>96.11</v>
      </c>
      <c r="K18" s="20">
        <v>95.5</v>
      </c>
      <c r="L18" s="20">
        <v>96.203000000000003</v>
      </c>
      <c r="M18" s="23">
        <f>AVERAGE(J18:L18)-94.719</f>
        <v>1.2186666666666639</v>
      </c>
      <c r="N18" s="20">
        <v>87.62</v>
      </c>
      <c r="O18" s="20">
        <v>87.254999999999995</v>
      </c>
      <c r="P18" s="20"/>
      <c r="Q18" s="23">
        <f>AVERAGE(N18:P18)-85.899</f>
        <v>1.5384999999999991</v>
      </c>
      <c r="R18" s="20">
        <v>83.962000000000003</v>
      </c>
      <c r="S18" s="20">
        <v>83.230999999999995</v>
      </c>
      <c r="T18" s="20"/>
      <c r="U18" s="23">
        <f>AVERAGE(R18:T18)-82.124</f>
        <v>1.4724999999999966</v>
      </c>
      <c r="V18" s="20">
        <v>76.358000000000004</v>
      </c>
      <c r="W18" s="20">
        <v>76.3</v>
      </c>
      <c r="X18" s="20"/>
      <c r="Y18" s="23">
        <f>AVERAGE(V18:X18)-74.48</f>
        <v>1.8490000000000038</v>
      </c>
      <c r="Z18" s="20">
        <v>75.900999999999996</v>
      </c>
      <c r="AA18" s="20">
        <v>75.334000000000003</v>
      </c>
      <c r="AB18" s="20"/>
      <c r="AC18" s="23">
        <f>AVERAGE(Z18:AB18)-73.504</f>
        <v>2.1135000000000019</v>
      </c>
      <c r="AD18" s="20">
        <v>99.679000000000002</v>
      </c>
      <c r="AE18" s="20">
        <v>99.710999999999999</v>
      </c>
      <c r="AF18" s="20"/>
      <c r="AG18" s="23">
        <f>AVERAGE(AD18:AF18)-97.799</f>
        <v>1.8959999999999866</v>
      </c>
      <c r="AH18" s="20">
        <v>95.748999999999995</v>
      </c>
      <c r="AI18" s="20"/>
      <c r="AJ18" s="20"/>
      <c r="AK18" s="23">
        <f>AVERAGE(AH18:AJ18)-91.581</f>
        <v>4.1679999999999922</v>
      </c>
      <c r="AL18" s="20">
        <v>93.635000000000005</v>
      </c>
      <c r="AM18" s="20">
        <v>93.697999999999993</v>
      </c>
      <c r="AN18" s="20"/>
      <c r="AO18" s="23">
        <f>AVERAGE(AL18:AN18)-91.355</f>
        <v>2.3114999999999952</v>
      </c>
      <c r="AP18" s="20">
        <v>84.07</v>
      </c>
      <c r="AQ18" s="20"/>
      <c r="AR18" s="20"/>
      <c r="AS18" s="23">
        <f>AVERAGE(AP18:AR18)-80.735</f>
        <v>3.3349999999999937</v>
      </c>
      <c r="AT18" s="20">
        <v>124.744</v>
      </c>
      <c r="AU18" s="20">
        <v>124.69199999999999</v>
      </c>
      <c r="AV18" s="20"/>
      <c r="AW18" s="23">
        <f>AVERAGE(AT18:AV18)-118.187</f>
        <v>6.5309999999999917</v>
      </c>
      <c r="AX18" s="20">
        <v>85.164000000000001</v>
      </c>
      <c r="AY18" s="20">
        <v>84.932000000000002</v>
      </c>
      <c r="AZ18" s="20"/>
      <c r="BA18" s="23">
        <f>AVERAGE(AX18:AZ18)-83.064</f>
        <v>1.9840000000000089</v>
      </c>
      <c r="BB18" s="20">
        <v>108.753</v>
      </c>
      <c r="BC18" s="20">
        <v>108.634</v>
      </c>
      <c r="BD18" s="20"/>
      <c r="BE18" s="23">
        <f>AVERAGE(BB18:BD18)-105.236</f>
        <v>3.457499999999996</v>
      </c>
      <c r="BF18" s="20">
        <v>93.063999999999993</v>
      </c>
      <c r="BG18" s="20">
        <v>93.227000000000004</v>
      </c>
      <c r="BH18" s="20"/>
      <c r="BI18" s="23">
        <f>AVERAGE(BF18:BH18)-91.533</f>
        <v>1.6124999999999972</v>
      </c>
      <c r="BJ18" s="20">
        <v>99.352000000000004</v>
      </c>
      <c r="BK18" s="20">
        <v>98.507999999999996</v>
      </c>
      <c r="BL18" s="20"/>
      <c r="BM18" s="23">
        <f>AVERAGE(BJ18:BL18)-96.624</f>
        <v>2.3060000000000116</v>
      </c>
      <c r="BN18" s="20">
        <v>86.608000000000004</v>
      </c>
      <c r="BO18" s="20">
        <v>86.161000000000001</v>
      </c>
      <c r="BP18" s="20"/>
      <c r="BQ18" s="23">
        <f>AVERAGE(BN18:BP18)-85.018</f>
        <v>1.366500000000002</v>
      </c>
      <c r="BR18" s="20">
        <v>101.73699999999999</v>
      </c>
      <c r="BS18" s="20"/>
      <c r="BT18" s="20"/>
      <c r="BU18" s="23">
        <f t="shared" si="17"/>
        <v>16.718999999999994</v>
      </c>
      <c r="BV18" s="20"/>
      <c r="BW18" s="20"/>
      <c r="BX18" s="20"/>
      <c r="BY18" s="23" t="e">
        <f t="shared" si="18"/>
        <v>#DIV/0!</v>
      </c>
      <c r="BZ18" s="6">
        <f t="shared" si="19"/>
        <v>2.4094791666666651</v>
      </c>
      <c r="CA18" s="5">
        <f t="shared" si="20"/>
        <v>40.442666666666639</v>
      </c>
      <c r="CB18" s="1">
        <v>16</v>
      </c>
    </row>
    <row r="19" spans="1:80" x14ac:dyDescent="0.25">
      <c r="A19" s="1" t="s">
        <v>130</v>
      </c>
      <c r="B19" s="20">
        <v>86.62</v>
      </c>
      <c r="C19" s="20">
        <v>86.102999999999994</v>
      </c>
      <c r="D19" s="20"/>
      <c r="E19" s="23">
        <f>AVERAGE(B19:D19)-84.305</f>
        <v>2.0564999999999998</v>
      </c>
      <c r="F19" s="20">
        <v>97.677000000000007</v>
      </c>
      <c r="G19" s="20">
        <v>97.346999999999994</v>
      </c>
      <c r="H19" s="20"/>
      <c r="I19" s="23">
        <f>AVERAGE(F19:H19)-95.896</f>
        <v>1.6159999999999997</v>
      </c>
      <c r="J19" s="20">
        <v>96.132999999999996</v>
      </c>
      <c r="K19" s="20">
        <v>95.563000000000002</v>
      </c>
      <c r="L19" s="20">
        <v>96.158000000000001</v>
      </c>
      <c r="M19" s="23">
        <f>AVERAGE(J19:L19)-94.719</f>
        <v>1.2323333333333295</v>
      </c>
      <c r="N19" s="20">
        <v>88.055000000000007</v>
      </c>
      <c r="O19" s="20">
        <v>87.572000000000003</v>
      </c>
      <c r="P19" s="20"/>
      <c r="Q19" s="23">
        <f>AVERAGE(N19:P19)-85.899</f>
        <v>1.9145000000000039</v>
      </c>
      <c r="R19" s="20">
        <v>84.049000000000007</v>
      </c>
      <c r="S19" s="20">
        <v>83.694000000000003</v>
      </c>
      <c r="T19" s="20"/>
      <c r="U19" s="23">
        <f>AVERAGE(R19:T19)-82.124</f>
        <v>1.7475000000000023</v>
      </c>
      <c r="V19" s="20">
        <v>77.819999999999993</v>
      </c>
      <c r="W19" s="20"/>
      <c r="X19" s="20"/>
      <c r="Y19" s="23">
        <f>AVERAGE(V19:X19)-74.48</f>
        <v>3.3399999999999892</v>
      </c>
      <c r="Z19" s="20">
        <v>76.293999999999997</v>
      </c>
      <c r="AA19" s="20"/>
      <c r="AB19" s="20"/>
      <c r="AC19" s="23">
        <f>AVERAGE(Z19:AB19)-73.504</f>
        <v>2.789999999999992</v>
      </c>
      <c r="AD19" s="20">
        <v>100.232</v>
      </c>
      <c r="AE19" s="20"/>
      <c r="AF19" s="20"/>
      <c r="AG19" s="23">
        <f>AVERAGE(AD19:AF19)-97.799</f>
        <v>2.4329999999999927</v>
      </c>
      <c r="AH19" s="20">
        <v>95.245000000000005</v>
      </c>
      <c r="AI19" s="20"/>
      <c r="AJ19" s="20"/>
      <c r="AK19" s="23">
        <f>AVERAGE(AH19:AJ19)-91.581</f>
        <v>3.6640000000000015</v>
      </c>
      <c r="AL19" s="20">
        <v>93.658000000000001</v>
      </c>
      <c r="AM19" s="20">
        <v>93.697999999999993</v>
      </c>
      <c r="AN19" s="20"/>
      <c r="AO19" s="23">
        <f>AVERAGE(AL19:AN19)-91.355</f>
        <v>2.3229999999999933</v>
      </c>
      <c r="AP19" s="20">
        <v>83.284999999999997</v>
      </c>
      <c r="AQ19" s="20">
        <v>82.978999999999999</v>
      </c>
      <c r="AR19" s="20"/>
      <c r="AS19" s="23">
        <f>AVERAGE(AP19:AR19)-80.735</f>
        <v>2.3970000000000056</v>
      </c>
      <c r="AT19" s="20">
        <v>125.419</v>
      </c>
      <c r="AU19" s="20">
        <v>124.56100000000001</v>
      </c>
      <c r="AV19" s="20">
        <v>110.773</v>
      </c>
      <c r="AW19" s="23">
        <f>AVERAGE(AT19:AV19)-118.187</f>
        <v>2.0640000000000214</v>
      </c>
      <c r="AX19" s="20">
        <v>85.334000000000003</v>
      </c>
      <c r="AY19" s="20"/>
      <c r="AZ19" s="20"/>
      <c r="BA19" s="23">
        <f>AVERAGE(AX19:AZ19)-83.064</f>
        <v>2.2700000000000102</v>
      </c>
      <c r="BB19" s="20">
        <v>109.58799999999999</v>
      </c>
      <c r="BC19" s="20">
        <v>109.86199999999999</v>
      </c>
      <c r="BD19" s="20"/>
      <c r="BE19" s="23">
        <f>AVERAGE(BB19:BD19)-105.236</f>
        <v>4.4889999999999901</v>
      </c>
      <c r="BF19" s="20">
        <v>95.111000000000004</v>
      </c>
      <c r="BG19" s="20">
        <v>93.427000000000007</v>
      </c>
      <c r="BH19" s="20"/>
      <c r="BI19" s="23">
        <f>AVERAGE(BF19:BH19)-91.533</f>
        <v>2.7360000000000042</v>
      </c>
      <c r="BJ19" s="20">
        <v>99.391999999999996</v>
      </c>
      <c r="BK19" s="20">
        <v>98.314999999999998</v>
      </c>
      <c r="BL19" s="20"/>
      <c r="BM19" s="23">
        <f>AVERAGE(BJ19:BL19)-96.624</f>
        <v>2.2295000000000016</v>
      </c>
      <c r="BN19" s="20">
        <v>86.608000000000004</v>
      </c>
      <c r="BO19" s="20">
        <v>86.319000000000003</v>
      </c>
      <c r="BP19" s="20"/>
      <c r="BQ19" s="23">
        <f>AVERAGE(BN19:BP19)-85.018</f>
        <v>1.4455000000000098</v>
      </c>
      <c r="BR19" s="20">
        <v>101.386</v>
      </c>
      <c r="BS19" s="20"/>
      <c r="BT19" s="20"/>
      <c r="BU19" s="23">
        <f t="shared" si="17"/>
        <v>16.367999999999995</v>
      </c>
      <c r="BV19" s="20"/>
      <c r="BW19" s="20"/>
      <c r="BX19" s="20"/>
      <c r="BY19" s="23" t="e">
        <f t="shared" si="18"/>
        <v>#DIV/0!</v>
      </c>
      <c r="BZ19" s="6">
        <f t="shared" si="19"/>
        <v>2.4285520833333343</v>
      </c>
      <c r="CA19" s="5">
        <f t="shared" si="20"/>
        <v>40.747833333333347</v>
      </c>
      <c r="CB19" s="1">
        <v>16</v>
      </c>
    </row>
    <row r="20" spans="1:80" x14ac:dyDescent="0.25">
      <c r="A20" s="1" t="s">
        <v>131</v>
      </c>
      <c r="B20" s="20">
        <v>89.341999999999999</v>
      </c>
      <c r="C20" s="20"/>
      <c r="D20" s="20"/>
      <c r="E20" s="23">
        <f>AVERAGE(B20:D20)-84.305</f>
        <v>5.0369999999999919</v>
      </c>
      <c r="F20" s="20">
        <v>98.790999999999997</v>
      </c>
      <c r="G20" s="20"/>
      <c r="H20" s="20"/>
      <c r="I20" s="23">
        <f>AVERAGE(F20:H20)-95.896</f>
        <v>2.894999999999996</v>
      </c>
      <c r="J20" s="20">
        <v>98.317999999999998</v>
      </c>
      <c r="K20" s="20"/>
      <c r="L20" s="20"/>
      <c r="M20" s="23">
        <f>AVERAGE(J20:L20)-94.719</f>
        <v>3.5990000000000038</v>
      </c>
      <c r="N20" s="20">
        <v>89.673000000000002</v>
      </c>
      <c r="O20" s="20"/>
      <c r="P20" s="20"/>
      <c r="Q20" s="23">
        <f>AVERAGE(N20:P20)-85.899</f>
        <v>3.7740000000000009</v>
      </c>
      <c r="R20" s="20">
        <v>86.521000000000001</v>
      </c>
      <c r="S20" s="20"/>
      <c r="T20" s="20"/>
      <c r="U20" s="23">
        <f>AVERAGE(R20:T20)-82.124</f>
        <v>4.3970000000000056</v>
      </c>
      <c r="V20" s="20">
        <v>77.381</v>
      </c>
      <c r="W20" s="20"/>
      <c r="X20" s="20"/>
      <c r="Y20" s="23">
        <f>AVERAGE(V20:X20)-74.48</f>
        <v>2.9009999999999962</v>
      </c>
      <c r="Z20" s="20">
        <v>76.745000000000005</v>
      </c>
      <c r="AA20" s="20"/>
      <c r="AB20" s="20"/>
      <c r="AC20" s="23">
        <f>AVERAGE(Z20:AB20)-73.504</f>
        <v>3.2409999999999997</v>
      </c>
      <c r="AD20" s="20">
        <v>102.23399999999999</v>
      </c>
      <c r="AE20" s="20"/>
      <c r="AF20" s="20"/>
      <c r="AG20" s="23">
        <f>AVERAGE(AD20:AF20)-97.799</f>
        <v>4.4349999999999881</v>
      </c>
      <c r="AH20" s="20">
        <v>96.456000000000003</v>
      </c>
      <c r="AI20" s="20"/>
      <c r="AJ20" s="20"/>
      <c r="AK20" s="23">
        <f>AVERAGE(AH20:AJ20)-91.581</f>
        <v>4.875</v>
      </c>
      <c r="AL20" s="20"/>
      <c r="AM20" s="20"/>
      <c r="AN20" s="20"/>
      <c r="AO20" s="23" t="e">
        <f>AVERAGE(AL20:AN20)-91.355</f>
        <v>#DIV/0!</v>
      </c>
      <c r="AP20" s="20">
        <v>84.534000000000006</v>
      </c>
      <c r="AQ20" s="20"/>
      <c r="AR20" s="20"/>
      <c r="AS20" s="23">
        <f>AVERAGE(AP20:AR20)-80.735</f>
        <v>3.7990000000000066</v>
      </c>
      <c r="AT20" s="20">
        <v>128.773</v>
      </c>
      <c r="AU20" s="20"/>
      <c r="AV20" s="20"/>
      <c r="AW20" s="23">
        <f>AVERAGE(AT20:AV20)-118.187</f>
        <v>10.585999999999999</v>
      </c>
      <c r="AX20" s="20">
        <v>86.647000000000006</v>
      </c>
      <c r="AY20" s="20"/>
      <c r="AZ20" s="20"/>
      <c r="BA20" s="23">
        <f>AVERAGE(AX20:AZ20)-83.064</f>
        <v>3.5830000000000126</v>
      </c>
      <c r="BB20" s="20">
        <v>111.012</v>
      </c>
      <c r="BC20" s="20"/>
      <c r="BD20" s="20"/>
      <c r="BE20" s="23">
        <f>AVERAGE(BB20:BD20)-105.236</f>
        <v>5.7759999999999962</v>
      </c>
      <c r="BF20" s="20">
        <v>95.513999999999996</v>
      </c>
      <c r="BG20" s="20"/>
      <c r="BH20" s="20"/>
      <c r="BI20" s="23">
        <f>AVERAGE(BF20:BH20)-91.533</f>
        <v>3.9809999999999945</v>
      </c>
      <c r="BJ20" s="20">
        <v>101.101</v>
      </c>
      <c r="BK20" s="20"/>
      <c r="BL20" s="20"/>
      <c r="BM20" s="23">
        <f>AVERAGE(BJ20:BL20)-96.624</f>
        <v>4.4770000000000039</v>
      </c>
      <c r="BN20" s="20">
        <v>88.751999999999995</v>
      </c>
      <c r="BO20" s="20"/>
      <c r="BP20" s="20"/>
      <c r="BQ20" s="23">
        <f>AVERAGE(BN20:BP20)-85.018</f>
        <v>3.7339999999999947</v>
      </c>
      <c r="BR20" s="20">
        <v>103.884</v>
      </c>
      <c r="BS20" s="20"/>
      <c r="BT20" s="20"/>
      <c r="BU20" s="23">
        <f t="shared" si="17"/>
        <v>18.866</v>
      </c>
      <c r="BV20" s="20"/>
      <c r="BW20" s="20"/>
      <c r="BX20" s="20"/>
      <c r="BY20" s="23" t="e">
        <f t="shared" si="18"/>
        <v>#DIV/0!</v>
      </c>
      <c r="BZ20" s="6" t="e">
        <f t="shared" si="19"/>
        <v>#DIV/0!</v>
      </c>
      <c r="CA20" s="5" t="e">
        <f t="shared" si="20"/>
        <v>#DIV/0!</v>
      </c>
      <c r="CB20" s="1">
        <v>16</v>
      </c>
    </row>
    <row r="21" spans="1:80" x14ac:dyDescent="0.25">
      <c r="A21" s="1" t="s">
        <v>132</v>
      </c>
      <c r="B21" s="20">
        <v>89.254000000000005</v>
      </c>
      <c r="C21" s="20"/>
      <c r="D21" s="20"/>
      <c r="E21" s="23">
        <f>AVERAGE(B21:D21)-84.305</f>
        <v>4.9489999999999981</v>
      </c>
      <c r="F21" s="20">
        <v>98.644999999999996</v>
      </c>
      <c r="G21" s="20"/>
      <c r="H21" s="20"/>
      <c r="I21" s="23">
        <f>AVERAGE(F21:H21)-95.896</f>
        <v>2.7489999999999952</v>
      </c>
      <c r="J21" s="20">
        <v>97.894000000000005</v>
      </c>
      <c r="K21" s="20"/>
      <c r="L21" s="20"/>
      <c r="M21" s="23">
        <f>AVERAGE(J21:L21)-94.719</f>
        <v>3.1750000000000114</v>
      </c>
      <c r="N21" s="20">
        <v>88.78</v>
      </c>
      <c r="O21" s="20"/>
      <c r="P21" s="20"/>
      <c r="Q21" s="23">
        <f>AVERAGE(N21:P21)-85.899</f>
        <v>2.8810000000000002</v>
      </c>
      <c r="R21" s="20">
        <v>85.873999999999995</v>
      </c>
      <c r="S21" s="20"/>
      <c r="T21" s="20"/>
      <c r="U21" s="23">
        <f>AVERAGE(R21:T21)-82.124</f>
        <v>3.75</v>
      </c>
      <c r="V21" s="20">
        <v>77.343000000000004</v>
      </c>
      <c r="W21" s="20"/>
      <c r="X21" s="20"/>
      <c r="Y21" s="23">
        <f>AVERAGE(V21:X21)-74.48</f>
        <v>2.8629999999999995</v>
      </c>
      <c r="Z21" s="20">
        <v>76.786000000000001</v>
      </c>
      <c r="AA21" s="20"/>
      <c r="AB21" s="20"/>
      <c r="AC21" s="23">
        <f>AVERAGE(Z21:AB21)-73.504</f>
        <v>3.2819999999999965</v>
      </c>
      <c r="AD21" s="20">
        <v>101.664</v>
      </c>
      <c r="AE21" s="20"/>
      <c r="AF21" s="20"/>
      <c r="AG21" s="23">
        <f>AVERAGE(AD21:AF21)-97.799</f>
        <v>3.8649999999999949</v>
      </c>
      <c r="AH21" s="20">
        <v>94.923000000000002</v>
      </c>
      <c r="AI21" s="20">
        <v>94.820999999999998</v>
      </c>
      <c r="AJ21" s="20"/>
      <c r="AK21" s="23">
        <f>AVERAGE(AH21:AJ21)-91.581</f>
        <v>3.2909999999999968</v>
      </c>
      <c r="AL21" s="20">
        <v>95.599000000000004</v>
      </c>
      <c r="AM21" s="20"/>
      <c r="AN21" s="20"/>
      <c r="AO21" s="23">
        <f>AVERAGE(AL21:AN21)-91.355</f>
        <v>4.2439999999999998</v>
      </c>
      <c r="AP21" s="20">
        <v>84.361999999999995</v>
      </c>
      <c r="AQ21" s="20"/>
      <c r="AR21" s="20"/>
      <c r="AS21" s="23">
        <f>AVERAGE(AP21:AR21)-80.735</f>
        <v>3.6269999999999953</v>
      </c>
      <c r="AT21" s="20">
        <v>126.78</v>
      </c>
      <c r="AU21" s="20"/>
      <c r="AV21" s="20"/>
      <c r="AW21" s="23">
        <f>AVERAGE(AT21:AV21)-118.187</f>
        <v>8.5930000000000035</v>
      </c>
      <c r="AX21" s="20">
        <v>87.183999999999997</v>
      </c>
      <c r="AY21" s="20"/>
      <c r="AZ21" s="20"/>
      <c r="BA21" s="23">
        <f>AVERAGE(AX21:AZ21)-83.064</f>
        <v>4.1200000000000045</v>
      </c>
      <c r="BB21" s="20">
        <v>110.94799999999999</v>
      </c>
      <c r="BC21" s="20"/>
      <c r="BD21" s="20"/>
      <c r="BE21" s="23">
        <f>AVERAGE(BB21:BD21)-105.236</f>
        <v>5.7119999999999891</v>
      </c>
      <c r="BF21" s="20">
        <v>95.453999999999994</v>
      </c>
      <c r="BG21" s="20"/>
      <c r="BH21" s="20"/>
      <c r="BI21" s="23">
        <f>AVERAGE(BF21:BH21)-91.533</f>
        <v>3.9209999999999923</v>
      </c>
      <c r="BJ21" s="20">
        <v>100.52200000000001</v>
      </c>
      <c r="BK21" s="20"/>
      <c r="BL21" s="20"/>
      <c r="BM21" s="23">
        <f>AVERAGE(BJ21:BL21)-96.624</f>
        <v>3.8980000000000103</v>
      </c>
      <c r="BN21" s="20">
        <v>88.564999999999998</v>
      </c>
      <c r="BO21" s="20"/>
      <c r="BP21" s="20"/>
      <c r="BQ21" s="23">
        <f>AVERAGE(BN21:BP21)-85.018</f>
        <v>3.546999999999997</v>
      </c>
      <c r="BR21" s="20">
        <v>102.979</v>
      </c>
      <c r="BS21" s="20"/>
      <c r="BT21" s="20"/>
      <c r="BU21" s="23">
        <f t="shared" si="17"/>
        <v>17.960999999999999</v>
      </c>
      <c r="BV21" s="20"/>
      <c r="BW21" s="20"/>
      <c r="BX21" s="20"/>
      <c r="BY21" s="23" t="e">
        <f t="shared" si="18"/>
        <v>#DIV/0!</v>
      </c>
      <c r="BZ21" s="6">
        <f t="shared" si="19"/>
        <v>4.1609999999999987</v>
      </c>
      <c r="CA21" s="5">
        <f t="shared" si="20"/>
        <v>68.466999999999985</v>
      </c>
      <c r="CB21" s="1">
        <v>16</v>
      </c>
    </row>
    <row r="22" spans="1:80" x14ac:dyDescent="0.25">
      <c r="A22" s="1" t="s">
        <v>135</v>
      </c>
      <c r="B22" s="20">
        <v>94.293000000000006</v>
      </c>
      <c r="C22" s="20"/>
      <c r="D22" s="20"/>
      <c r="E22" s="23">
        <f>AVERAGE(B22:D22)-84.305</f>
        <v>9.9879999999999995</v>
      </c>
      <c r="F22" s="20">
        <v>102.574</v>
      </c>
      <c r="G22" s="20"/>
      <c r="H22" s="20"/>
      <c r="I22" s="23">
        <f>AVERAGE(F22:H22)-95.896</f>
        <v>6.6779999999999973</v>
      </c>
      <c r="J22" s="20">
        <v>100.44499999999999</v>
      </c>
      <c r="K22" s="20"/>
      <c r="L22" s="20"/>
      <c r="M22" s="23">
        <f>AVERAGE(J22:L22)-94.719</f>
        <v>5.7259999999999991</v>
      </c>
      <c r="N22" s="20">
        <v>91.563999999999993</v>
      </c>
      <c r="O22" s="20"/>
      <c r="P22" s="20"/>
      <c r="Q22" s="23">
        <f>AVERAGE(N22:P22)-85.899</f>
        <v>5.664999999999992</v>
      </c>
      <c r="R22" s="20">
        <v>87.908000000000001</v>
      </c>
      <c r="S22" s="20"/>
      <c r="T22" s="20"/>
      <c r="U22" s="23">
        <f>AVERAGE(R22:T22)-82.124</f>
        <v>5.784000000000006</v>
      </c>
      <c r="V22" s="20"/>
      <c r="W22" s="20"/>
      <c r="X22" s="20"/>
      <c r="Y22" s="23" t="e">
        <f>AVERAGE(V22:X22)-74.48</f>
        <v>#DIV/0!</v>
      </c>
      <c r="Z22" s="20">
        <v>78.573999999999998</v>
      </c>
      <c r="AA22" s="20"/>
      <c r="AB22" s="20"/>
      <c r="AC22" s="23">
        <f>AVERAGE(Z22:AB22)-73.504</f>
        <v>5.0699999999999932</v>
      </c>
      <c r="AD22" s="20">
        <v>104.363</v>
      </c>
      <c r="AE22" s="20"/>
      <c r="AF22" s="20"/>
      <c r="AG22" s="23">
        <f>AVERAGE(AD22:AF22)-97.799</f>
        <v>6.563999999999993</v>
      </c>
      <c r="AH22" s="20"/>
      <c r="AI22" s="20"/>
      <c r="AJ22" s="20"/>
      <c r="AK22" s="23" t="e">
        <f>AVERAGE(AH22:AJ22)-91.581</f>
        <v>#DIV/0!</v>
      </c>
      <c r="AL22" s="20"/>
      <c r="AM22" s="20"/>
      <c r="AN22" s="20"/>
      <c r="AO22" s="23" t="e">
        <f>AVERAGE(AL22:AN22)-91.355</f>
        <v>#DIV/0!</v>
      </c>
      <c r="AP22" s="20"/>
      <c r="AQ22" s="20"/>
      <c r="AR22" s="20"/>
      <c r="AS22" s="23" t="e">
        <f>AVERAGE(AP22:AR22)-80.735</f>
        <v>#DIV/0!</v>
      </c>
      <c r="AT22" s="20"/>
      <c r="AU22" s="20"/>
      <c r="AV22" s="20"/>
      <c r="AW22" s="23" t="e">
        <f>AVERAGE(AT22:AV22)-118.187</f>
        <v>#DIV/0!</v>
      </c>
      <c r="AX22" s="20"/>
      <c r="AY22" s="20"/>
      <c r="AZ22" s="20"/>
      <c r="BA22" s="23" t="e">
        <f>AVERAGE(AX22:AZ22)-83.064</f>
        <v>#DIV/0!</v>
      </c>
      <c r="BB22" s="20"/>
      <c r="BC22" s="20"/>
      <c r="BD22" s="20"/>
      <c r="BE22" s="23" t="e">
        <f>AVERAGE(BB22:BD22)-105.236</f>
        <v>#DIV/0!</v>
      </c>
      <c r="BF22" s="20"/>
      <c r="BG22" s="20"/>
      <c r="BH22" s="20"/>
      <c r="BI22" s="23" t="e">
        <f>AVERAGE(BF22:BH22)-91.533</f>
        <v>#DIV/0!</v>
      </c>
      <c r="BJ22" s="20"/>
      <c r="BK22" s="20"/>
      <c r="BL22" s="20"/>
      <c r="BM22" s="23" t="e">
        <f>AVERAGE(BJ22:BL22)-96.624</f>
        <v>#DIV/0!</v>
      </c>
      <c r="BN22" s="20">
        <v>90.238</v>
      </c>
      <c r="BO22" s="20"/>
      <c r="BP22" s="20"/>
      <c r="BQ22" s="23">
        <f>AVERAGE(BN22:BP22)-85.018</f>
        <v>5.2199999999999989</v>
      </c>
      <c r="BR22" s="20"/>
      <c r="BS22" s="20"/>
      <c r="BT22" s="20"/>
      <c r="BU22" s="23" t="e">
        <f t="shared" si="17"/>
        <v>#DIV/0!</v>
      </c>
      <c r="BV22" s="20"/>
      <c r="BW22" s="20"/>
      <c r="BX22" s="20"/>
      <c r="BY22" s="23" t="e">
        <f t="shared" si="18"/>
        <v>#DIV/0!</v>
      </c>
      <c r="BZ22" s="6" t="e">
        <f t="shared" si="19"/>
        <v>#DIV/0!</v>
      </c>
      <c r="CA22" s="5" t="e">
        <f t="shared" si="20"/>
        <v>#DIV/0!</v>
      </c>
      <c r="CB22" s="1">
        <v>8</v>
      </c>
    </row>
    <row r="23" spans="1:80" x14ac:dyDescent="0.25">
      <c r="A23" s="1" t="s">
        <v>136</v>
      </c>
      <c r="B23" s="20">
        <v>92.977999999999994</v>
      </c>
      <c r="C23" s="20"/>
      <c r="D23" s="20"/>
      <c r="E23" s="23">
        <f>AVERAGE(B23:D23)-84.305</f>
        <v>8.6729999999999876</v>
      </c>
      <c r="F23" s="20">
        <v>101.54900000000001</v>
      </c>
      <c r="G23" s="20"/>
      <c r="H23" s="20"/>
      <c r="I23" s="23">
        <f>AVERAGE(F23:H23)-95.896</f>
        <v>5.6530000000000058</v>
      </c>
      <c r="J23" s="20">
        <v>100.212</v>
      </c>
      <c r="K23" s="20"/>
      <c r="L23" s="20"/>
      <c r="M23" s="23">
        <f>AVERAGE(J23:L23)-94.719</f>
        <v>5.4930000000000092</v>
      </c>
      <c r="N23" s="20">
        <v>90.691999999999993</v>
      </c>
      <c r="O23" s="20"/>
      <c r="P23" s="20"/>
      <c r="Q23" s="23">
        <f>AVERAGE(N23:P23)-85.899</f>
        <v>4.7929999999999922</v>
      </c>
      <c r="R23" s="20">
        <v>87.808999999999997</v>
      </c>
      <c r="S23" s="20"/>
      <c r="T23" s="20"/>
      <c r="U23" s="23">
        <f>AVERAGE(R23:T23)-82.124</f>
        <v>5.6850000000000023</v>
      </c>
      <c r="V23" s="20"/>
      <c r="W23" s="20"/>
      <c r="X23" s="20"/>
      <c r="Y23" s="23" t="e">
        <f>AVERAGE(V23:X23)-74.48</f>
        <v>#DIV/0!</v>
      </c>
      <c r="Z23" s="20">
        <v>78.424000000000007</v>
      </c>
      <c r="AA23" s="20"/>
      <c r="AB23" s="20"/>
      <c r="AC23" s="23">
        <f>AVERAGE(Z23:AB23)-73.504</f>
        <v>4.9200000000000017</v>
      </c>
      <c r="AD23" s="20">
        <v>103.584</v>
      </c>
      <c r="AE23" s="20"/>
      <c r="AF23" s="20"/>
      <c r="AG23" s="23">
        <f>AVERAGE(AD23:AF23)-97.799</f>
        <v>5.7849999999999966</v>
      </c>
      <c r="AH23" s="20">
        <v>97.483999999999995</v>
      </c>
      <c r="AI23" s="20"/>
      <c r="AJ23" s="20"/>
      <c r="AK23" s="23">
        <f>AVERAGE(AH23:AJ23)-91.581</f>
        <v>5.9029999999999916</v>
      </c>
      <c r="AL23" s="20">
        <v>97.010999999999996</v>
      </c>
      <c r="AM23" s="20"/>
      <c r="AN23" s="20"/>
      <c r="AO23" s="23">
        <f>AVERAGE(AL23:AN23)-91.355</f>
        <v>5.6559999999999917</v>
      </c>
      <c r="AP23" s="20">
        <v>86.322999999999993</v>
      </c>
      <c r="AQ23" s="20"/>
      <c r="AR23" s="20"/>
      <c r="AS23" s="23">
        <f>AVERAGE(AP23:AR23)-80.735</f>
        <v>5.5879999999999939</v>
      </c>
      <c r="AT23" s="20">
        <v>131.61600000000001</v>
      </c>
      <c r="AU23" s="20"/>
      <c r="AV23" s="20"/>
      <c r="AW23" s="23">
        <f>AVERAGE(AT23:AV23)-118.187</f>
        <v>13.429000000000016</v>
      </c>
      <c r="AX23" s="20">
        <v>88.230999999999995</v>
      </c>
      <c r="AY23" s="20"/>
      <c r="AZ23" s="20"/>
      <c r="BA23" s="23">
        <f>AVERAGE(AX23:AZ23)-83.064</f>
        <v>5.1670000000000016</v>
      </c>
      <c r="BB23" s="20">
        <v>112.81</v>
      </c>
      <c r="BC23" s="20"/>
      <c r="BD23" s="20"/>
      <c r="BE23" s="23">
        <f>AVERAGE(BB23:BD23)-105.236</f>
        <v>7.5739999999999981</v>
      </c>
      <c r="BF23" s="20"/>
      <c r="BG23" s="20"/>
      <c r="BH23" s="20"/>
      <c r="BI23" s="23" t="e">
        <f>AVERAGE(BF23:BH23)-91.533</f>
        <v>#DIV/0!</v>
      </c>
      <c r="BJ23" s="20">
        <v>103.758</v>
      </c>
      <c r="BK23" s="20"/>
      <c r="BL23" s="20"/>
      <c r="BM23" s="23">
        <f>AVERAGE(BJ23:BL23)-96.624</f>
        <v>7.1340000000000003</v>
      </c>
      <c r="BN23" s="20"/>
      <c r="BO23" s="20"/>
      <c r="BP23" s="20"/>
      <c r="BQ23" s="23" t="e">
        <f>AVERAGE(BN23:BP23)-85.018</f>
        <v>#DIV/0!</v>
      </c>
      <c r="BR23" s="20">
        <v>105.15900000000001</v>
      </c>
      <c r="BS23" s="20"/>
      <c r="BT23" s="20"/>
      <c r="BU23" s="23">
        <f t="shared" si="17"/>
        <v>20.141000000000005</v>
      </c>
      <c r="BV23" s="20"/>
      <c r="BW23" s="20"/>
      <c r="BX23" s="20"/>
      <c r="BY23" s="23" t="e">
        <f t="shared" si="18"/>
        <v>#DIV/0!</v>
      </c>
      <c r="BZ23" s="6" t="e">
        <f t="shared" si="19"/>
        <v>#DIV/0!</v>
      </c>
      <c r="CA23" s="5" t="e">
        <f t="shared" si="20"/>
        <v>#DIV/0!</v>
      </c>
      <c r="CB23" s="1">
        <v>16</v>
      </c>
    </row>
    <row r="24" spans="1:80" x14ac:dyDescent="0.25">
      <c r="A24" s="1" t="s">
        <v>133</v>
      </c>
      <c r="B24" s="20">
        <v>89.858000000000004</v>
      </c>
      <c r="C24" s="20"/>
      <c r="D24" s="20"/>
      <c r="E24" s="23">
        <f>AVERAGE(B24:D24)-84.305</f>
        <v>5.5529999999999973</v>
      </c>
      <c r="F24" s="20">
        <v>100.648</v>
      </c>
      <c r="G24" s="20"/>
      <c r="H24" s="20"/>
      <c r="I24" s="23">
        <f>AVERAGE(F24:H24)-95.896</f>
        <v>4.7519999999999953</v>
      </c>
      <c r="J24" s="20">
        <v>99.707999999999998</v>
      </c>
      <c r="K24" s="20"/>
      <c r="L24" s="20"/>
      <c r="M24" s="23">
        <f>AVERAGE(J24:L24)-94.719</f>
        <v>4.9890000000000043</v>
      </c>
      <c r="N24" s="20">
        <v>90.813000000000002</v>
      </c>
      <c r="O24" s="20"/>
      <c r="P24" s="20"/>
      <c r="Q24" s="23">
        <f>AVERAGE(N24:P24)-85.899</f>
        <v>4.9140000000000015</v>
      </c>
      <c r="R24" s="20">
        <v>87.314999999999998</v>
      </c>
      <c r="S24" s="20"/>
      <c r="T24" s="20"/>
      <c r="U24" s="23">
        <f>AVERAGE(R24:T24)-82.124</f>
        <v>5.1910000000000025</v>
      </c>
      <c r="V24" s="20">
        <v>77.914000000000001</v>
      </c>
      <c r="W24" s="20"/>
      <c r="X24" s="20"/>
      <c r="Y24" s="23">
        <f>AVERAGE(V24:X24)-74.48</f>
        <v>3.4339999999999975</v>
      </c>
      <c r="Z24" s="20">
        <v>78.537000000000006</v>
      </c>
      <c r="AA24" s="20"/>
      <c r="AB24" s="20"/>
      <c r="AC24" s="23">
        <f>AVERAGE(Z24:AB24)-73.504</f>
        <v>5.0330000000000013</v>
      </c>
      <c r="AD24" s="20">
        <v>102.553</v>
      </c>
      <c r="AE24" s="20"/>
      <c r="AF24" s="20"/>
      <c r="AG24" s="23">
        <f>AVERAGE(AD24:AF24)-97.799</f>
        <v>4.7539999999999907</v>
      </c>
      <c r="AH24" s="20">
        <v>96.203000000000003</v>
      </c>
      <c r="AI24" s="20"/>
      <c r="AJ24" s="20"/>
      <c r="AK24" s="23">
        <f>AVERAGE(AH24:AJ24)-91.581</f>
        <v>4.6219999999999999</v>
      </c>
      <c r="AL24" s="20">
        <v>96.4</v>
      </c>
      <c r="AM24" s="20"/>
      <c r="AN24" s="20"/>
      <c r="AO24" s="23">
        <f>AVERAGE(AL24:AN24)-91.355</f>
        <v>5.0450000000000017</v>
      </c>
      <c r="AP24" s="20">
        <v>86.293999999999997</v>
      </c>
      <c r="AQ24" s="20"/>
      <c r="AR24" s="20"/>
      <c r="AS24" s="23">
        <f>AVERAGE(AP24:AR24)-80.735</f>
        <v>5.5589999999999975</v>
      </c>
      <c r="AT24" s="20">
        <v>129.566</v>
      </c>
      <c r="AU24" s="20"/>
      <c r="AV24" s="20"/>
      <c r="AW24" s="23">
        <f>AVERAGE(AT24:AV24)-118.187</f>
        <v>11.379000000000005</v>
      </c>
      <c r="AX24" s="20">
        <v>87.590999999999994</v>
      </c>
      <c r="AY24" s="20"/>
      <c r="AZ24" s="20"/>
      <c r="BA24" s="23">
        <f>AVERAGE(AX24:AZ24)-83.064</f>
        <v>4.527000000000001</v>
      </c>
      <c r="BB24" s="20">
        <v>112.154</v>
      </c>
      <c r="BC24" s="20"/>
      <c r="BD24" s="20"/>
      <c r="BE24" s="23">
        <f>AVERAGE(BB24:BD24)-105.236</f>
        <v>6.9179999999999922</v>
      </c>
      <c r="BF24" s="20">
        <v>96.507000000000005</v>
      </c>
      <c r="BG24" s="20"/>
      <c r="BH24" s="20"/>
      <c r="BI24" s="23">
        <f>AVERAGE(BF24:BH24)-91.533</f>
        <v>4.9740000000000038</v>
      </c>
      <c r="BJ24" s="20">
        <v>102.09099999999999</v>
      </c>
      <c r="BK24" s="20"/>
      <c r="BL24" s="20"/>
      <c r="BM24" s="23">
        <f>AVERAGE(BJ24:BL24)-96.624</f>
        <v>5.4669999999999987</v>
      </c>
      <c r="BN24" s="20">
        <v>94.046000000000006</v>
      </c>
      <c r="BO24" s="20"/>
      <c r="BP24" s="20"/>
      <c r="BQ24" s="23">
        <f>AVERAGE(BN24:BP24)-85.018</f>
        <v>9.0280000000000058</v>
      </c>
      <c r="BR24" s="20">
        <v>104.515</v>
      </c>
      <c r="BS24" s="20"/>
      <c r="BT24" s="20"/>
      <c r="BU24" s="23">
        <f t="shared" si="17"/>
        <v>19.497</v>
      </c>
      <c r="BV24" s="20"/>
      <c r="BW24" s="20"/>
      <c r="BX24" s="20"/>
      <c r="BY24" s="23" t="e">
        <f t="shared" si="18"/>
        <v>#DIV/0!</v>
      </c>
      <c r="BZ24" s="6">
        <f t="shared" si="19"/>
        <v>5.8904999999999994</v>
      </c>
      <c r="CA24" s="5">
        <f t="shared" si="20"/>
        <v>96.138999999999996</v>
      </c>
      <c r="CB24" s="1">
        <v>16</v>
      </c>
    </row>
    <row r="25" spans="1:80" x14ac:dyDescent="0.25">
      <c r="A25" s="1" t="s">
        <v>134</v>
      </c>
      <c r="B25" s="20">
        <v>90.822000000000003</v>
      </c>
      <c r="C25" s="20"/>
      <c r="D25" s="20"/>
      <c r="E25" s="23">
        <f>AVERAGE(B25:D25)-84.305</f>
        <v>6.5169999999999959</v>
      </c>
      <c r="F25" s="20">
        <v>101.001</v>
      </c>
      <c r="G25" s="20"/>
      <c r="H25" s="20"/>
      <c r="I25" s="23">
        <f>AVERAGE(F25:H25)-95.896</f>
        <v>5.105000000000004</v>
      </c>
      <c r="J25" s="20">
        <v>99.119</v>
      </c>
      <c r="K25" s="20"/>
      <c r="L25" s="20"/>
      <c r="M25" s="23">
        <f>AVERAGE(J25:L25)-94.719</f>
        <v>4.4000000000000057</v>
      </c>
      <c r="N25" s="20">
        <v>90.444999999999993</v>
      </c>
      <c r="O25" s="20"/>
      <c r="P25" s="20"/>
      <c r="Q25" s="23">
        <f>AVERAGE(N25:P25)-85.899</f>
        <v>4.5459999999999923</v>
      </c>
      <c r="R25" s="20">
        <v>88.555999999999997</v>
      </c>
      <c r="S25" s="20"/>
      <c r="T25" s="20"/>
      <c r="U25" s="23">
        <f>AVERAGE(R25:T25)-82.124</f>
        <v>6.4320000000000022</v>
      </c>
      <c r="V25" s="20">
        <v>78.736000000000004</v>
      </c>
      <c r="W25" s="20"/>
      <c r="X25" s="20"/>
      <c r="Y25" s="23">
        <f>AVERAGE(V25:X25)-74.48</f>
        <v>4.2560000000000002</v>
      </c>
      <c r="Z25" s="20">
        <v>79.414000000000001</v>
      </c>
      <c r="AA25" s="20"/>
      <c r="AB25" s="20"/>
      <c r="AC25" s="23">
        <f>AVERAGE(Z25:AB25)-73.504</f>
        <v>5.9099999999999966</v>
      </c>
      <c r="AD25" s="20">
        <v>103.735</v>
      </c>
      <c r="AE25" s="20"/>
      <c r="AF25" s="20"/>
      <c r="AG25" s="23">
        <f>AVERAGE(AD25:AF25)-97.799</f>
        <v>5.9359999999999928</v>
      </c>
      <c r="AH25" s="20">
        <v>97.153999999999996</v>
      </c>
      <c r="AI25" s="20"/>
      <c r="AJ25" s="20"/>
      <c r="AK25" s="23">
        <f>AVERAGE(AH25:AJ25)-91.581</f>
        <v>5.5729999999999933</v>
      </c>
      <c r="AL25" s="20">
        <v>96.641000000000005</v>
      </c>
      <c r="AM25" s="20"/>
      <c r="AN25" s="20"/>
      <c r="AO25" s="23">
        <f>AVERAGE(AL25:AN25)-91.355</f>
        <v>5.2860000000000014</v>
      </c>
      <c r="AP25" s="20">
        <v>86.51</v>
      </c>
      <c r="AQ25" s="20"/>
      <c r="AR25" s="20"/>
      <c r="AS25" s="23">
        <f>AVERAGE(AP25:AR25)-80.735</f>
        <v>5.7750000000000057</v>
      </c>
      <c r="AT25" s="20">
        <v>131.601</v>
      </c>
      <c r="AU25" s="20"/>
      <c r="AV25" s="20"/>
      <c r="AW25" s="23">
        <f>AVERAGE(AT25:AV25)-118.187</f>
        <v>13.414000000000001</v>
      </c>
      <c r="AX25" s="20">
        <v>87.608999999999995</v>
      </c>
      <c r="AY25" s="20"/>
      <c r="AZ25" s="20"/>
      <c r="BA25" s="23">
        <f>AVERAGE(AX25:AZ25)-83.064</f>
        <v>4.5450000000000017</v>
      </c>
      <c r="BB25" s="20">
        <v>112.363</v>
      </c>
      <c r="BC25" s="20"/>
      <c r="BD25" s="20"/>
      <c r="BE25" s="23">
        <f>AVERAGE(BB25:BD25)-105.236</f>
        <v>7.1269999999999953</v>
      </c>
      <c r="BF25" s="20">
        <v>96.438999999999993</v>
      </c>
      <c r="BG25" s="20"/>
      <c r="BH25" s="20"/>
      <c r="BI25" s="23">
        <f>AVERAGE(BF25:BH25)-91.533</f>
        <v>4.9059999999999917</v>
      </c>
      <c r="BJ25" s="20">
        <v>103.483</v>
      </c>
      <c r="BK25" s="20"/>
      <c r="BL25" s="20"/>
      <c r="BM25" s="23">
        <f>AVERAGE(BJ25:BL25)-96.624</f>
        <v>6.8590000000000089</v>
      </c>
      <c r="BN25" s="20">
        <v>91.878</v>
      </c>
      <c r="BO25" s="20"/>
      <c r="BP25" s="20"/>
      <c r="BQ25" s="23">
        <f>AVERAGE(BN25:BP25)-85.018</f>
        <v>6.8599999999999994</v>
      </c>
      <c r="BR25" s="20">
        <v>104.699</v>
      </c>
      <c r="BS25" s="20"/>
      <c r="BT25" s="20"/>
      <c r="BU25" s="23">
        <f t="shared" si="17"/>
        <v>19.680999999999997</v>
      </c>
      <c r="BV25" s="20"/>
      <c r="BW25" s="20"/>
      <c r="BX25" s="20"/>
      <c r="BY25" s="23" t="e">
        <f t="shared" si="18"/>
        <v>#DIV/0!</v>
      </c>
      <c r="BZ25" s="6">
        <f t="shared" si="19"/>
        <v>6.3472499999999989</v>
      </c>
      <c r="CA25" s="5">
        <f t="shared" si="20"/>
        <v>103.44699999999999</v>
      </c>
      <c r="CB25" s="1">
        <v>16</v>
      </c>
    </row>
    <row r="26" spans="1:80" x14ac:dyDescent="0.25">
      <c r="A26" s="1" t="s">
        <v>137</v>
      </c>
      <c r="B26" s="20"/>
      <c r="C26" s="20"/>
      <c r="D26" s="20"/>
      <c r="E26" s="23" t="e">
        <f>AVERAGE(B26:D26)</f>
        <v>#DIV/0!</v>
      </c>
      <c r="F26" s="20"/>
      <c r="G26" s="20"/>
      <c r="H26" s="20"/>
      <c r="I26" s="23" t="e">
        <f>AVERAGE(F26:H26)</f>
        <v>#DIV/0!</v>
      </c>
      <c r="J26" s="20"/>
      <c r="K26" s="20"/>
      <c r="L26" s="20"/>
      <c r="M26" s="23" t="e">
        <f>AVERAGE(J26:L26)</f>
        <v>#DIV/0!</v>
      </c>
      <c r="N26" s="20"/>
      <c r="O26" s="20"/>
      <c r="P26" s="20"/>
      <c r="Q26" s="23" t="e">
        <f>AVERAGE(N26:P26)</f>
        <v>#DIV/0!</v>
      </c>
      <c r="R26" s="20"/>
      <c r="S26" s="20"/>
      <c r="T26" s="20"/>
      <c r="U26" s="23" t="e">
        <f>AVERAGE(R26:T26)</f>
        <v>#DIV/0!</v>
      </c>
      <c r="V26" s="20"/>
      <c r="W26" s="20"/>
      <c r="X26" s="20"/>
      <c r="Y26" s="23" t="e">
        <f>AVERAGE(V26:X26)</f>
        <v>#DIV/0!</v>
      </c>
      <c r="Z26" s="20"/>
      <c r="AA26" s="20"/>
      <c r="AB26" s="20"/>
      <c r="AC26" s="23" t="e">
        <f>AVERAGE(Z26:AB26)</f>
        <v>#DIV/0!</v>
      </c>
      <c r="AD26" s="20"/>
      <c r="AE26" s="20"/>
      <c r="AF26" s="20"/>
      <c r="AG26" s="23" t="e">
        <f>AVERAGE(AD26:AF26)</f>
        <v>#DIV/0!</v>
      </c>
      <c r="AH26" s="20"/>
      <c r="AI26" s="20"/>
      <c r="AJ26" s="20"/>
      <c r="AK26" s="23" t="e">
        <f>AVERAGE(AH26:AJ26)-91.581</f>
        <v>#DIV/0!</v>
      </c>
      <c r="AL26" s="20"/>
      <c r="AM26" s="20"/>
      <c r="AN26" s="20"/>
      <c r="AO26" s="23" t="e">
        <f>AVERAGE(AL26:AN26)-91.355</f>
        <v>#DIV/0!</v>
      </c>
      <c r="AP26" s="20"/>
      <c r="AQ26" s="20"/>
      <c r="AR26" s="20"/>
      <c r="AS26" s="23" t="e">
        <f>AVERAGE(AP26:AR26)-80.735</f>
        <v>#DIV/0!</v>
      </c>
      <c r="AT26" s="20"/>
      <c r="AU26" s="20"/>
      <c r="AV26" s="20"/>
      <c r="AW26" s="23" t="e">
        <f>AVERAGE(AT26:AV26)-118.187</f>
        <v>#DIV/0!</v>
      </c>
      <c r="AX26" s="20">
        <v>84.914000000000001</v>
      </c>
      <c r="AY26" s="20">
        <v>84.156999999999996</v>
      </c>
      <c r="AZ26" s="20"/>
      <c r="BA26" s="23">
        <f>AVERAGE(AX26:AZ26)-83.064</f>
        <v>1.471500000000006</v>
      </c>
      <c r="BB26" s="20">
        <v>108.861</v>
      </c>
      <c r="BC26" s="20"/>
      <c r="BD26" s="20"/>
      <c r="BE26" s="23">
        <f>AVERAGE(BB26:BD26)-105.236</f>
        <v>3.625</v>
      </c>
      <c r="BF26" s="20">
        <v>93.358999999999995</v>
      </c>
      <c r="BG26" s="20">
        <v>92.296999999999997</v>
      </c>
      <c r="BH26" s="20"/>
      <c r="BI26" s="23">
        <f>AVERAGE(BF26:BH26)-91.533</f>
        <v>1.2950000000000017</v>
      </c>
      <c r="BJ26" s="20">
        <v>99.316000000000003</v>
      </c>
      <c r="BK26" s="20"/>
      <c r="BL26" s="20"/>
      <c r="BM26" s="23">
        <f>AVERAGE(BJ26:BL26)-96.624</f>
        <v>2.6920000000000073</v>
      </c>
      <c r="BN26" s="20">
        <v>86.766000000000005</v>
      </c>
      <c r="BO26" s="20">
        <v>86.650999999999996</v>
      </c>
      <c r="BP26" s="20"/>
      <c r="BQ26" s="23">
        <f>AVERAGE(BN26:BP26)-85.018</f>
        <v>1.6905000000000001</v>
      </c>
      <c r="BR26" s="20">
        <v>101.39100000000001</v>
      </c>
      <c r="BS26" s="20"/>
      <c r="BT26" s="20"/>
      <c r="BU26" s="23">
        <f t="shared" si="17"/>
        <v>16.373000000000005</v>
      </c>
      <c r="BV26" s="20"/>
      <c r="BW26" s="20"/>
      <c r="BX26" s="20"/>
      <c r="BY26" s="23" t="e">
        <f t="shared" si="18"/>
        <v>#DIV/0!</v>
      </c>
      <c r="BZ26" s="6" t="e">
        <f t="shared" si="19"/>
        <v>#DIV/0!</v>
      </c>
      <c r="CA26" s="5" t="e">
        <f t="shared" si="20"/>
        <v>#DIV/0!</v>
      </c>
      <c r="CB26" s="1">
        <v>5</v>
      </c>
    </row>
    <row r="27" spans="1:80" x14ac:dyDescent="0.25">
      <c r="A27" s="1" t="s">
        <v>138</v>
      </c>
      <c r="B27" s="20"/>
      <c r="C27" s="20"/>
      <c r="D27" s="20"/>
      <c r="E27" s="23" t="e">
        <f>AVERAGE(B27:D27)</f>
        <v>#DIV/0!</v>
      </c>
      <c r="F27" s="20"/>
      <c r="G27" s="20"/>
      <c r="H27" s="20"/>
      <c r="I27" s="23" t="e">
        <f>AVERAGE(F27:H27)</f>
        <v>#DIV/0!</v>
      </c>
      <c r="J27" s="20"/>
      <c r="K27" s="20"/>
      <c r="L27" s="20"/>
      <c r="M27" s="23" t="e">
        <f>AVERAGE(J27:L27)</f>
        <v>#DIV/0!</v>
      </c>
      <c r="N27" s="20"/>
      <c r="O27" s="20"/>
      <c r="P27" s="20"/>
      <c r="Q27" s="23" t="e">
        <f>AVERAGE(N27:P27)</f>
        <v>#DIV/0!</v>
      </c>
      <c r="R27" s="20"/>
      <c r="S27" s="20"/>
      <c r="T27" s="20"/>
      <c r="U27" s="23" t="e">
        <f>AVERAGE(R27:T27)</f>
        <v>#DIV/0!</v>
      </c>
      <c r="V27" s="20"/>
      <c r="W27" s="20"/>
      <c r="X27" s="20"/>
      <c r="Y27" s="23" t="e">
        <f>AVERAGE(V27:X27)</f>
        <v>#DIV/0!</v>
      </c>
      <c r="Z27" s="20">
        <v>76.228999999999999</v>
      </c>
      <c r="AA27" s="20">
        <v>75.587000000000003</v>
      </c>
      <c r="AB27" s="20"/>
      <c r="AC27" s="23">
        <f>AVERAGE(Z27:AB27)-73.504</f>
        <v>2.4039999999999964</v>
      </c>
      <c r="AD27" s="20"/>
      <c r="AE27" s="20"/>
      <c r="AF27" s="20"/>
      <c r="AG27" s="23" t="e">
        <f>AVERAGE(AD27:AF27)</f>
        <v>#DIV/0!</v>
      </c>
      <c r="AH27" s="20"/>
      <c r="AI27" s="20"/>
      <c r="AJ27" s="20"/>
      <c r="AK27" s="23" t="e">
        <f>AVERAGE(AH27:AJ27)-91.581</f>
        <v>#DIV/0!</v>
      </c>
      <c r="AL27" s="20"/>
      <c r="AM27" s="20"/>
      <c r="AN27" s="20"/>
      <c r="AO27" s="23" t="e">
        <f>AVERAGE(AL27:AN27)-91.355</f>
        <v>#DIV/0!</v>
      </c>
      <c r="AP27" s="20"/>
      <c r="AQ27" s="20"/>
      <c r="AR27" s="20"/>
      <c r="AS27" s="23" t="e">
        <f>AVERAGE(AP27:AR27)-80.735</f>
        <v>#DIV/0!</v>
      </c>
      <c r="AT27" s="20">
        <v>125.047</v>
      </c>
      <c r="AU27" s="20">
        <v>124.452</v>
      </c>
      <c r="AV27" s="20">
        <v>111.121</v>
      </c>
      <c r="AW27" s="23">
        <f>AVERAGE(AT27:AV27)-118.187</f>
        <v>2.0196666666666658</v>
      </c>
      <c r="AX27" s="20"/>
      <c r="AY27" s="20"/>
      <c r="AZ27" s="20"/>
      <c r="BA27" s="23" t="e">
        <f>AVERAGE(AX27:AZ27)-83.064</f>
        <v>#DIV/0!</v>
      </c>
      <c r="BB27" s="20"/>
      <c r="BC27" s="20"/>
      <c r="BD27" s="20"/>
      <c r="BE27" s="23" t="e">
        <f>AVERAGE(BB27:BD27)-105.236</f>
        <v>#DIV/0!</v>
      </c>
      <c r="BF27" s="20"/>
      <c r="BG27" s="20"/>
      <c r="BH27" s="20"/>
      <c r="BI27" s="23" t="e">
        <f>AVERAGE(BF27:BH27)-91.533</f>
        <v>#DIV/0!</v>
      </c>
      <c r="BJ27" s="20">
        <v>98.790999999999997</v>
      </c>
      <c r="BK27" s="20"/>
      <c r="BL27" s="20"/>
      <c r="BM27" s="23">
        <f>AVERAGE(BJ27:BL27)-96.624</f>
        <v>2.1670000000000016</v>
      </c>
      <c r="BN27" s="20"/>
      <c r="BO27" s="20"/>
      <c r="BP27" s="20"/>
      <c r="BQ27" s="23" t="e">
        <f>AVERAGE(BN27:BP27)-85.018</f>
        <v>#DIV/0!</v>
      </c>
      <c r="BR27" s="20"/>
      <c r="BS27" s="20"/>
      <c r="BT27" s="20"/>
      <c r="BU27" s="23" t="e">
        <f t="shared" si="17"/>
        <v>#DIV/0!</v>
      </c>
      <c r="BV27" s="20"/>
      <c r="BW27" s="20"/>
      <c r="BX27" s="20"/>
      <c r="BY27" s="23" t="e">
        <f t="shared" si="18"/>
        <v>#DIV/0!</v>
      </c>
      <c r="BZ27" s="6" t="e">
        <f t="shared" si="19"/>
        <v>#DIV/0!</v>
      </c>
      <c r="CA27" s="5" t="e">
        <f t="shared" si="20"/>
        <v>#DIV/0!</v>
      </c>
      <c r="CB27" s="1">
        <v>1</v>
      </c>
    </row>
    <row r="28" spans="1:80" x14ac:dyDescent="0.25">
      <c r="A28" s="1" t="s">
        <v>139</v>
      </c>
      <c r="B28" s="20"/>
      <c r="C28" s="20"/>
      <c r="D28" s="20"/>
      <c r="E28" s="23" t="e">
        <f>AVERAGE(B28:D28)</f>
        <v>#DIV/0!</v>
      </c>
      <c r="F28" s="20"/>
      <c r="G28" s="20"/>
      <c r="H28" s="20"/>
      <c r="I28" s="23" t="e">
        <f>AVERAGE(F28:H28)</f>
        <v>#DIV/0!</v>
      </c>
      <c r="J28" s="20"/>
      <c r="K28" s="20"/>
      <c r="L28" s="20"/>
      <c r="M28" s="23" t="e">
        <f>AVERAGE(J28:L28)</f>
        <v>#DIV/0!</v>
      </c>
      <c r="N28" s="20"/>
      <c r="O28" s="20"/>
      <c r="P28" s="20"/>
      <c r="Q28" s="23" t="e">
        <f>AVERAGE(N28:P28)</f>
        <v>#DIV/0!</v>
      </c>
      <c r="R28" s="20"/>
      <c r="S28" s="20"/>
      <c r="T28" s="20"/>
      <c r="U28" s="23" t="e">
        <f>AVERAGE(R28:T28)</f>
        <v>#DIV/0!</v>
      </c>
      <c r="V28" s="20"/>
      <c r="W28" s="20"/>
      <c r="X28" s="20"/>
      <c r="Y28" s="23" t="e">
        <f>AVERAGE(V28:X28)</f>
        <v>#DIV/0!</v>
      </c>
      <c r="Z28" s="20"/>
      <c r="AA28" s="20"/>
      <c r="AB28" s="20"/>
      <c r="AC28" s="23" t="e">
        <f>AVERAGE(Z28:AB28)</f>
        <v>#DIV/0!</v>
      </c>
      <c r="AD28" s="20"/>
      <c r="AE28" s="20"/>
      <c r="AF28" s="20"/>
      <c r="AG28" s="23" t="e">
        <f>AVERAGE(AD28:AF28)</f>
        <v>#DIV/0!</v>
      </c>
      <c r="AH28" s="20"/>
      <c r="AI28" s="20"/>
      <c r="AJ28" s="20"/>
      <c r="AK28" s="23" t="e">
        <f>AVERAGE(AH28:AJ28)-91.581</f>
        <v>#DIV/0!</v>
      </c>
      <c r="AL28" s="20">
        <v>96.421999999999997</v>
      </c>
      <c r="AM28" s="20"/>
      <c r="AN28" s="20"/>
      <c r="AO28" s="23">
        <f>AVERAGE(AL28:AN28)-91.355</f>
        <v>5.0669999999999931</v>
      </c>
      <c r="AP28" s="20"/>
      <c r="AQ28" s="20"/>
      <c r="AR28" s="20"/>
      <c r="AS28" s="23" t="e">
        <f>AVERAGE(AP28:AR28)-80.735</f>
        <v>#DIV/0!</v>
      </c>
      <c r="AT28" s="20"/>
      <c r="AU28" s="20"/>
      <c r="AV28" s="20"/>
      <c r="AW28" s="23" t="e">
        <f>AVERAGE(AT28:AV28)-118.187</f>
        <v>#DIV/0!</v>
      </c>
      <c r="AX28" s="20"/>
      <c r="AY28" s="20"/>
      <c r="AZ28" s="20"/>
      <c r="BA28" s="23" t="e">
        <f>AVERAGE(AX28:AZ28)-83.064</f>
        <v>#DIV/0!</v>
      </c>
      <c r="BB28" s="20"/>
      <c r="BC28" s="20"/>
      <c r="BD28" s="20"/>
      <c r="BE28" s="23" t="e">
        <f>AVERAGE(BB28:BD28)-105.236</f>
        <v>#DIV/0!</v>
      </c>
      <c r="BF28" s="20"/>
      <c r="BG28" s="20"/>
      <c r="BH28" s="20"/>
      <c r="BI28" s="23" t="e">
        <f>AVERAGE(BF28:BH28)-91.533</f>
        <v>#DIV/0!</v>
      </c>
      <c r="BJ28" s="20"/>
      <c r="BK28" s="20"/>
      <c r="BL28" s="20"/>
      <c r="BM28" s="23" t="e">
        <f>AVERAGE(BJ28:BL28)-96.624</f>
        <v>#DIV/0!</v>
      </c>
      <c r="BN28" s="20"/>
      <c r="BO28" s="20"/>
      <c r="BP28" s="20"/>
      <c r="BQ28" s="23" t="e">
        <f>AVERAGE(BN28:BP28)-85.018</f>
        <v>#DIV/0!</v>
      </c>
      <c r="BR28" s="20"/>
      <c r="BS28" s="20"/>
      <c r="BT28" s="20"/>
      <c r="BU28" s="23" t="e">
        <f t="shared" si="17"/>
        <v>#DIV/0!</v>
      </c>
      <c r="BV28" s="20"/>
      <c r="BW28" s="20"/>
      <c r="BX28" s="20"/>
      <c r="BY28" s="23" t="e">
        <f t="shared" si="18"/>
        <v>#DIV/0!</v>
      </c>
      <c r="BZ28" s="6" t="e">
        <f t="shared" si="19"/>
        <v>#DIV/0!</v>
      </c>
      <c r="CA28" s="5" t="e">
        <f t="shared" si="20"/>
        <v>#DIV/0!</v>
      </c>
      <c r="CB28" s="1">
        <v>1</v>
      </c>
    </row>
    <row r="29" spans="1:80" x14ac:dyDescent="0.25">
      <c r="A29" s="1" t="s">
        <v>140</v>
      </c>
      <c r="B29" s="20"/>
      <c r="C29" s="20"/>
      <c r="D29" s="20"/>
      <c r="E29" s="23" t="e">
        <f>AVERAGE(B29:D29)</f>
        <v>#DIV/0!</v>
      </c>
      <c r="F29" s="20"/>
      <c r="G29" s="20"/>
      <c r="H29" s="20"/>
      <c r="I29" s="23" t="e">
        <f>AVERAGE(F29:H29)</f>
        <v>#DIV/0!</v>
      </c>
      <c r="J29" s="20"/>
      <c r="K29" s="20"/>
      <c r="L29" s="20"/>
      <c r="M29" s="23" t="e">
        <f>AVERAGE(J29:L29)</f>
        <v>#DIV/0!</v>
      </c>
      <c r="N29" s="20"/>
      <c r="O29" s="20"/>
      <c r="P29" s="20"/>
      <c r="Q29" s="23" t="e">
        <f>AVERAGE(N29:P29)</f>
        <v>#DIV/0!</v>
      </c>
      <c r="R29" s="20"/>
      <c r="S29" s="20"/>
      <c r="T29" s="20"/>
      <c r="U29" s="23" t="e">
        <f>AVERAGE(R29:T29)</f>
        <v>#DIV/0!</v>
      </c>
      <c r="V29" s="20"/>
      <c r="W29" s="20"/>
      <c r="X29" s="20"/>
      <c r="Y29" s="23" t="e">
        <f>AVERAGE(V29:X29)</f>
        <v>#DIV/0!</v>
      </c>
      <c r="Z29" s="20"/>
      <c r="AA29" s="20"/>
      <c r="AB29" s="20"/>
      <c r="AC29" s="23" t="e">
        <f>AVERAGE(Z29:AB29)</f>
        <v>#DIV/0!</v>
      </c>
      <c r="AD29" s="20"/>
      <c r="AE29" s="20"/>
      <c r="AF29" s="20"/>
      <c r="AG29" s="23" t="e">
        <f>AVERAGE(AD29:AF29)</f>
        <v>#DIV/0!</v>
      </c>
      <c r="AH29" s="20">
        <v>98.058999999999997</v>
      </c>
      <c r="AI29" s="20"/>
      <c r="AJ29" s="20"/>
      <c r="AK29" s="23">
        <f>AVERAGE(AH29:AJ29)-91.581</f>
        <v>6.4779999999999944</v>
      </c>
      <c r="AL29" s="20">
        <v>97.036000000000001</v>
      </c>
      <c r="AM29" s="20"/>
      <c r="AN29" s="20"/>
      <c r="AO29" s="23">
        <f>AVERAGE(AL29:AN29)-91.355</f>
        <v>5.6809999999999974</v>
      </c>
      <c r="AP29" s="20">
        <v>86.478999999999999</v>
      </c>
      <c r="AQ29" s="20"/>
      <c r="AR29" s="20"/>
      <c r="AS29" s="23">
        <f>AVERAGE(AP29:AR29)-80.735</f>
        <v>5.7439999999999998</v>
      </c>
      <c r="AT29" s="20">
        <v>133.077</v>
      </c>
      <c r="AU29" s="20"/>
      <c r="AV29" s="20"/>
      <c r="AW29" s="23">
        <f>AVERAGE(AT29:AV29)-118.187</f>
        <v>14.89</v>
      </c>
      <c r="AX29" s="20">
        <v>88.054000000000002</v>
      </c>
      <c r="AY29" s="20"/>
      <c r="AZ29" s="20"/>
      <c r="BA29" s="23">
        <f>AVERAGE(AX29:AZ29)-83.064</f>
        <v>4.9900000000000091</v>
      </c>
      <c r="BB29" s="20">
        <v>112.404</v>
      </c>
      <c r="BC29" s="20"/>
      <c r="BD29" s="20"/>
      <c r="BE29" s="23">
        <f>AVERAGE(BB29:BD29)-105.236</f>
        <v>7.1679999999999922</v>
      </c>
      <c r="BF29" s="20">
        <v>97.846000000000004</v>
      </c>
      <c r="BG29" s="20"/>
      <c r="BH29" s="20"/>
      <c r="BI29" s="23">
        <f>AVERAGE(BF29:BH29)-91.533</f>
        <v>6.3130000000000024</v>
      </c>
      <c r="BJ29" s="20"/>
      <c r="BK29" s="20"/>
      <c r="BL29" s="20"/>
      <c r="BM29" s="23" t="e">
        <f>AVERAGE(BJ29:BL29)-96.624</f>
        <v>#DIV/0!</v>
      </c>
      <c r="BN29" s="20">
        <v>90.215999999999994</v>
      </c>
      <c r="BO29" s="20"/>
      <c r="BP29" s="20"/>
      <c r="BQ29" s="23">
        <f>AVERAGE(BN29:BP29)-85.018</f>
        <v>5.1979999999999933</v>
      </c>
      <c r="BR29" s="20">
        <v>104.64100000000001</v>
      </c>
      <c r="BS29" s="20"/>
      <c r="BT29" s="20"/>
      <c r="BU29" s="23">
        <f t="shared" si="17"/>
        <v>19.623000000000005</v>
      </c>
      <c r="BV29" s="20"/>
      <c r="BW29" s="20"/>
      <c r="BX29" s="20"/>
      <c r="BY29" s="23" t="e">
        <f t="shared" si="18"/>
        <v>#DIV/0!</v>
      </c>
      <c r="BZ29" s="6" t="e">
        <f t="shared" si="19"/>
        <v>#DIV/0!</v>
      </c>
      <c r="CA29" s="5" t="e">
        <f t="shared" si="20"/>
        <v>#DIV/0!</v>
      </c>
      <c r="CB29" s="1">
        <v>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70" zoomScaleNormal="70" workbookViewId="0"/>
  </sheetViews>
  <sheetFormatPr defaultRowHeight="15" x14ac:dyDescent="0.25"/>
  <cols>
    <col min="1" max="1" width="14.28515625" style="1" customWidth="1"/>
    <col min="2" max="18" width="4.7109375" customWidth="1"/>
  </cols>
  <sheetData>
    <row r="1" spans="1:19" s="1" customFormat="1" x14ac:dyDescent="0.25">
      <c r="B1" s="1" t="s">
        <v>19</v>
      </c>
      <c r="C1" s="1" t="s">
        <v>77</v>
      </c>
      <c r="D1" s="1" t="s">
        <v>21</v>
      </c>
      <c r="E1" s="1" t="s">
        <v>23</v>
      </c>
      <c r="F1" s="1" t="s">
        <v>22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20</v>
      </c>
      <c r="Q1" s="1" t="s">
        <v>33</v>
      </c>
      <c r="R1" s="1" t="s">
        <v>34</v>
      </c>
    </row>
    <row r="2" spans="1:19" x14ac:dyDescent="0.25">
      <c r="A2" s="1" t="s">
        <v>4</v>
      </c>
      <c r="B2" s="16">
        <v>1</v>
      </c>
      <c r="C2" s="16">
        <v>3</v>
      </c>
      <c r="D2" s="18" t="s">
        <v>62</v>
      </c>
      <c r="E2" s="16">
        <v>1</v>
      </c>
      <c r="F2" s="16">
        <v>1</v>
      </c>
      <c r="G2" s="16">
        <v>5</v>
      </c>
      <c r="H2" s="16">
        <v>1</v>
      </c>
      <c r="I2" s="18" t="s">
        <v>62</v>
      </c>
      <c r="J2" s="16">
        <v>1</v>
      </c>
      <c r="K2" s="16" t="s">
        <v>62</v>
      </c>
      <c r="L2" s="16">
        <v>1</v>
      </c>
      <c r="M2" s="18" t="s">
        <v>62</v>
      </c>
      <c r="N2" s="16">
        <v>2</v>
      </c>
      <c r="O2" s="16">
        <v>1</v>
      </c>
      <c r="P2" s="16">
        <v>2</v>
      </c>
      <c r="Q2" s="16">
        <v>1</v>
      </c>
      <c r="R2" s="18" t="s">
        <v>62</v>
      </c>
      <c r="S2" s="7"/>
    </row>
    <row r="3" spans="1:19" x14ac:dyDescent="0.25">
      <c r="A3" s="1" t="s">
        <v>10</v>
      </c>
      <c r="B3" s="16" t="s">
        <v>62</v>
      </c>
      <c r="C3" s="16">
        <v>4</v>
      </c>
      <c r="D3" s="16">
        <v>7</v>
      </c>
      <c r="E3" s="16">
        <v>2</v>
      </c>
      <c r="F3" s="16">
        <v>4</v>
      </c>
      <c r="G3" s="18" t="s">
        <v>62</v>
      </c>
      <c r="H3" s="16" t="s">
        <v>62</v>
      </c>
      <c r="I3" s="16">
        <v>1</v>
      </c>
      <c r="J3" s="16">
        <v>4</v>
      </c>
      <c r="K3" s="16">
        <v>4</v>
      </c>
      <c r="L3" s="16">
        <v>7</v>
      </c>
      <c r="M3" s="17">
        <v>1</v>
      </c>
      <c r="N3" s="16">
        <v>7</v>
      </c>
      <c r="O3" s="16">
        <v>5</v>
      </c>
      <c r="P3" s="16">
        <v>6</v>
      </c>
      <c r="Q3" s="16">
        <v>3</v>
      </c>
      <c r="R3" s="16" t="s">
        <v>62</v>
      </c>
      <c r="S3" s="7"/>
    </row>
    <row r="4" spans="1:19" x14ac:dyDescent="0.25">
      <c r="A4" s="1" t="s">
        <v>2</v>
      </c>
      <c r="B4" s="16" t="s">
        <v>62</v>
      </c>
      <c r="C4" s="16">
        <v>8</v>
      </c>
      <c r="D4" s="16" t="s">
        <v>62</v>
      </c>
      <c r="E4" s="16" t="s">
        <v>62</v>
      </c>
      <c r="F4" s="16" t="s">
        <v>62</v>
      </c>
      <c r="G4" s="16" t="s">
        <v>62</v>
      </c>
      <c r="H4" s="16" t="s">
        <v>62</v>
      </c>
      <c r="I4" s="16" t="s">
        <v>62</v>
      </c>
      <c r="J4" s="16">
        <v>7</v>
      </c>
      <c r="K4" s="16" t="s">
        <v>62</v>
      </c>
      <c r="L4" s="16" t="s">
        <v>62</v>
      </c>
      <c r="M4" s="16">
        <v>10</v>
      </c>
      <c r="N4" s="18" t="s">
        <v>62</v>
      </c>
      <c r="O4" s="16"/>
      <c r="P4" s="16">
        <v>14</v>
      </c>
      <c r="Q4" s="16" t="s">
        <v>62</v>
      </c>
      <c r="R4" s="16" t="s">
        <v>62</v>
      </c>
      <c r="S4" s="7"/>
    </row>
    <row r="5" spans="1:19" x14ac:dyDescent="0.25">
      <c r="A5" s="1" t="s">
        <v>69</v>
      </c>
      <c r="B5" s="16">
        <v>7</v>
      </c>
      <c r="C5" s="16" t="s">
        <v>62</v>
      </c>
      <c r="D5" s="16" t="s">
        <v>62</v>
      </c>
      <c r="E5" s="16">
        <v>10</v>
      </c>
      <c r="F5" s="16" t="s">
        <v>62</v>
      </c>
      <c r="G5" s="16">
        <v>7</v>
      </c>
      <c r="H5" s="16">
        <v>15</v>
      </c>
      <c r="I5" s="16">
        <v>8</v>
      </c>
      <c r="J5" s="16" t="s">
        <v>62</v>
      </c>
      <c r="K5" s="16" t="s">
        <v>62</v>
      </c>
      <c r="L5" s="16">
        <v>8</v>
      </c>
      <c r="M5" s="16">
        <v>5</v>
      </c>
      <c r="N5" s="16">
        <v>13</v>
      </c>
      <c r="O5" s="16">
        <v>10</v>
      </c>
      <c r="P5" s="16">
        <v>12</v>
      </c>
      <c r="Q5" s="16">
        <v>6</v>
      </c>
      <c r="R5" s="16">
        <v>5</v>
      </c>
      <c r="S5" s="7"/>
    </row>
    <row r="6" spans="1:19" x14ac:dyDescent="0.25">
      <c r="A6" s="1" t="s">
        <v>0</v>
      </c>
      <c r="B6" s="16" t="s">
        <v>62</v>
      </c>
      <c r="C6" s="16">
        <v>1</v>
      </c>
      <c r="D6" s="16">
        <v>1</v>
      </c>
      <c r="E6" s="19">
        <v>4</v>
      </c>
      <c r="F6" s="16">
        <v>2</v>
      </c>
      <c r="G6" s="16" t="s">
        <v>62</v>
      </c>
      <c r="H6" s="16">
        <v>2</v>
      </c>
      <c r="I6" s="18" t="s">
        <v>62</v>
      </c>
      <c r="J6" s="18" t="s">
        <v>62</v>
      </c>
      <c r="K6" s="16">
        <v>1</v>
      </c>
      <c r="L6" s="16">
        <v>2</v>
      </c>
      <c r="M6" s="18" t="s">
        <v>62</v>
      </c>
      <c r="N6" s="16">
        <v>3</v>
      </c>
      <c r="O6" s="18" t="s">
        <v>62</v>
      </c>
      <c r="P6" s="16">
        <v>3</v>
      </c>
      <c r="Q6" s="18" t="s">
        <v>62</v>
      </c>
      <c r="R6" s="16">
        <v>1</v>
      </c>
      <c r="S6" s="7"/>
    </row>
    <row r="7" spans="1:19" x14ac:dyDescent="0.25">
      <c r="A7" s="1" t="s">
        <v>1</v>
      </c>
      <c r="B7" s="16">
        <v>2</v>
      </c>
      <c r="C7" s="16" t="s">
        <v>62</v>
      </c>
      <c r="D7" s="16">
        <v>4</v>
      </c>
      <c r="E7" s="16" t="s">
        <v>62</v>
      </c>
      <c r="F7" s="16" t="s">
        <v>62</v>
      </c>
      <c r="G7" s="16" t="s">
        <v>62</v>
      </c>
      <c r="H7" s="16">
        <v>3</v>
      </c>
      <c r="I7" s="16">
        <v>3</v>
      </c>
      <c r="J7" s="16">
        <v>2</v>
      </c>
      <c r="K7" s="16">
        <v>2</v>
      </c>
      <c r="L7" s="16" t="s">
        <v>62</v>
      </c>
      <c r="M7" s="18" t="s">
        <v>62</v>
      </c>
      <c r="N7" s="16">
        <v>1</v>
      </c>
      <c r="O7" s="16">
        <v>3</v>
      </c>
      <c r="P7" s="16">
        <v>2</v>
      </c>
      <c r="Q7" s="18" t="s">
        <v>62</v>
      </c>
      <c r="R7" s="18" t="s">
        <v>62</v>
      </c>
      <c r="S7" s="7"/>
    </row>
    <row r="8" spans="1:19" x14ac:dyDescent="0.25">
      <c r="A8" s="1" t="s">
        <v>6</v>
      </c>
      <c r="B8" s="16">
        <v>4</v>
      </c>
      <c r="C8" s="18" t="s">
        <v>62</v>
      </c>
      <c r="D8" s="16">
        <v>5</v>
      </c>
      <c r="E8" s="16" t="s">
        <v>62</v>
      </c>
      <c r="F8" s="16" t="s">
        <v>62</v>
      </c>
      <c r="G8" s="18" t="s">
        <v>62</v>
      </c>
      <c r="H8" s="16">
        <v>7</v>
      </c>
      <c r="I8" s="16" t="s">
        <v>62</v>
      </c>
      <c r="J8" s="16" t="s">
        <v>62</v>
      </c>
      <c r="K8" s="16" t="s">
        <v>62</v>
      </c>
      <c r="L8" s="18" t="s">
        <v>62</v>
      </c>
      <c r="M8" s="16">
        <v>2</v>
      </c>
      <c r="N8" s="16" t="s">
        <v>62</v>
      </c>
      <c r="O8" s="16">
        <v>8</v>
      </c>
      <c r="P8" s="16"/>
      <c r="Q8" s="16">
        <v>2</v>
      </c>
      <c r="R8" s="8"/>
      <c r="S8" s="7"/>
    </row>
    <row r="9" spans="1:19" x14ac:dyDescent="0.25">
      <c r="A9" s="1" t="s">
        <v>3</v>
      </c>
      <c r="B9" s="16">
        <v>6</v>
      </c>
      <c r="C9" s="16" t="s">
        <v>62</v>
      </c>
      <c r="D9" s="16">
        <v>9</v>
      </c>
      <c r="E9" s="16" t="s">
        <v>62</v>
      </c>
      <c r="F9" s="16">
        <v>5</v>
      </c>
      <c r="G9" s="16" t="s">
        <v>62</v>
      </c>
      <c r="H9" s="16">
        <v>11</v>
      </c>
      <c r="I9" s="16">
        <v>5</v>
      </c>
      <c r="J9" s="16" t="s">
        <v>62</v>
      </c>
      <c r="K9" s="16" t="s">
        <v>62</v>
      </c>
      <c r="L9" s="16">
        <v>5</v>
      </c>
      <c r="M9" s="16">
        <v>4</v>
      </c>
      <c r="N9" s="16">
        <v>9</v>
      </c>
      <c r="O9" s="16" t="s">
        <v>62</v>
      </c>
      <c r="P9" s="16">
        <v>9</v>
      </c>
      <c r="Q9" s="16">
        <v>7</v>
      </c>
      <c r="R9" s="16">
        <v>4</v>
      </c>
      <c r="S9" s="7"/>
    </row>
    <row r="10" spans="1:19" x14ac:dyDescent="0.25">
      <c r="A10" s="1" t="s">
        <v>8</v>
      </c>
      <c r="B10" s="16" t="s">
        <v>62</v>
      </c>
      <c r="C10" s="16" t="s">
        <v>62</v>
      </c>
      <c r="D10" s="16">
        <v>13</v>
      </c>
      <c r="E10" s="16">
        <v>11</v>
      </c>
      <c r="F10" s="16">
        <v>9</v>
      </c>
      <c r="G10" s="16">
        <v>6</v>
      </c>
      <c r="H10" s="16">
        <v>14</v>
      </c>
      <c r="I10" s="16" t="s">
        <v>62</v>
      </c>
      <c r="J10" s="16" t="s">
        <v>62</v>
      </c>
      <c r="K10" s="16" t="s">
        <v>62</v>
      </c>
      <c r="L10" s="16" t="s">
        <v>62</v>
      </c>
      <c r="M10" s="16">
        <v>7</v>
      </c>
      <c r="N10" s="16" t="s">
        <v>62</v>
      </c>
      <c r="O10" s="16">
        <v>12</v>
      </c>
      <c r="P10" s="16" t="s">
        <v>62</v>
      </c>
      <c r="Q10" s="16" t="s">
        <v>62</v>
      </c>
      <c r="R10" s="16">
        <v>3</v>
      </c>
      <c r="S10" s="7"/>
    </row>
    <row r="11" spans="1:19" x14ac:dyDescent="0.25">
      <c r="A11" s="1" t="s">
        <v>70</v>
      </c>
      <c r="B11" s="16" t="s">
        <v>62</v>
      </c>
      <c r="C11" s="16" t="s">
        <v>62</v>
      </c>
      <c r="D11" s="16" t="s">
        <v>62</v>
      </c>
      <c r="E11" s="16" t="s">
        <v>62</v>
      </c>
      <c r="F11" s="16" t="s">
        <v>62</v>
      </c>
      <c r="G11" s="16">
        <v>9</v>
      </c>
      <c r="H11" s="16" t="s">
        <v>62</v>
      </c>
      <c r="I11" s="16" t="s">
        <v>62</v>
      </c>
      <c r="J11" s="16" t="s">
        <v>62</v>
      </c>
      <c r="K11" s="16" t="s">
        <v>62</v>
      </c>
      <c r="L11" s="16">
        <v>12</v>
      </c>
      <c r="M11" s="16">
        <v>8</v>
      </c>
      <c r="N11" s="16">
        <v>15</v>
      </c>
      <c r="O11" s="16" t="s">
        <v>62</v>
      </c>
      <c r="P11" s="16" t="s">
        <v>62</v>
      </c>
      <c r="Q11" s="16">
        <v>12</v>
      </c>
      <c r="R11" s="16" t="s">
        <v>62</v>
      </c>
      <c r="S11" s="7"/>
    </row>
    <row r="12" spans="1:19" x14ac:dyDescent="0.25">
      <c r="A12" s="1" t="s">
        <v>5</v>
      </c>
      <c r="B12" s="16" t="s">
        <v>62</v>
      </c>
      <c r="C12" s="16" t="s">
        <v>62</v>
      </c>
      <c r="D12" s="16" t="s">
        <v>62</v>
      </c>
      <c r="E12" s="16">
        <v>12</v>
      </c>
      <c r="F12" s="16" t="s">
        <v>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7"/>
    </row>
    <row r="13" spans="1:19" x14ac:dyDescent="0.25">
      <c r="A13" s="1" t="s">
        <v>71</v>
      </c>
      <c r="B13" s="16" t="s">
        <v>62</v>
      </c>
      <c r="C13" s="16">
        <v>9</v>
      </c>
      <c r="D13" s="16" t="s">
        <v>62</v>
      </c>
      <c r="E13" s="16">
        <v>15</v>
      </c>
      <c r="F13" s="16" t="s">
        <v>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/>
    </row>
    <row r="14" spans="1:19" x14ac:dyDescent="0.25">
      <c r="A14" s="1" t="s">
        <v>11</v>
      </c>
      <c r="B14" s="16" t="s">
        <v>62</v>
      </c>
      <c r="C14" s="16" t="s">
        <v>62</v>
      </c>
      <c r="D14" s="16" t="s">
        <v>62</v>
      </c>
      <c r="E14" s="19">
        <v>7</v>
      </c>
      <c r="F14" s="16" t="s">
        <v>62</v>
      </c>
      <c r="G14" s="16">
        <v>2</v>
      </c>
      <c r="H14" s="16">
        <v>6</v>
      </c>
      <c r="I14" s="19">
        <v>11</v>
      </c>
      <c r="J14" s="16" t="s">
        <v>62</v>
      </c>
      <c r="K14" s="19">
        <v>7</v>
      </c>
      <c r="L14" s="16">
        <v>6</v>
      </c>
      <c r="M14" s="16" t="s">
        <v>62</v>
      </c>
      <c r="N14" s="16">
        <v>11</v>
      </c>
      <c r="O14" s="16">
        <v>4</v>
      </c>
      <c r="P14" s="16" t="s">
        <v>62</v>
      </c>
      <c r="Q14" s="16" t="s">
        <v>62</v>
      </c>
      <c r="R14" s="16" t="s">
        <v>62</v>
      </c>
      <c r="S14" s="7"/>
    </row>
    <row r="15" spans="1:19" x14ac:dyDescent="0.25">
      <c r="A15" s="1" t="s">
        <v>12</v>
      </c>
      <c r="B15" s="16" t="s">
        <v>62</v>
      </c>
      <c r="C15" s="18" t="s">
        <v>62</v>
      </c>
      <c r="D15" s="16">
        <v>8</v>
      </c>
      <c r="E15" s="16">
        <v>5</v>
      </c>
      <c r="F15" s="16" t="s">
        <v>62</v>
      </c>
      <c r="G15" s="16">
        <v>3</v>
      </c>
      <c r="H15" s="16">
        <v>9</v>
      </c>
      <c r="I15" s="16" t="s">
        <v>62</v>
      </c>
      <c r="J15" s="19">
        <v>9</v>
      </c>
      <c r="K15" s="19">
        <v>13</v>
      </c>
      <c r="L15" s="16" t="s">
        <v>62</v>
      </c>
      <c r="M15" s="16" t="s">
        <v>62</v>
      </c>
      <c r="N15" s="16">
        <v>10</v>
      </c>
      <c r="O15" s="16">
        <v>6</v>
      </c>
      <c r="P15" s="16">
        <v>11</v>
      </c>
      <c r="Q15" s="16">
        <v>4</v>
      </c>
      <c r="R15" s="16" t="s">
        <v>62</v>
      </c>
      <c r="S15" s="7"/>
    </row>
    <row r="16" spans="1:19" x14ac:dyDescent="0.25">
      <c r="A16" s="1" t="s">
        <v>18</v>
      </c>
      <c r="B16" s="16" t="s">
        <v>62</v>
      </c>
      <c r="C16" s="16" t="s">
        <v>62</v>
      </c>
      <c r="D16" s="16" t="s">
        <v>62</v>
      </c>
      <c r="E16" s="16" t="s">
        <v>62</v>
      </c>
      <c r="F16" s="16" t="s">
        <v>62</v>
      </c>
      <c r="G16" s="16" t="s">
        <v>62</v>
      </c>
      <c r="H16" s="16" t="s">
        <v>62</v>
      </c>
      <c r="I16" s="16">
        <v>12</v>
      </c>
      <c r="J16" s="16" t="s">
        <v>62</v>
      </c>
      <c r="K16" s="16" t="s">
        <v>62</v>
      </c>
      <c r="L16" s="16" t="s">
        <v>62</v>
      </c>
      <c r="M16" s="16" t="s">
        <v>62</v>
      </c>
      <c r="N16" s="16" t="s">
        <v>62</v>
      </c>
      <c r="O16" s="16">
        <v>15</v>
      </c>
      <c r="P16" s="16" t="s">
        <v>62</v>
      </c>
      <c r="Q16" s="16" t="s">
        <v>62</v>
      </c>
      <c r="R16" s="16">
        <v>8</v>
      </c>
      <c r="S16" s="7"/>
    </row>
    <row r="17" spans="1:19" x14ac:dyDescent="0.25">
      <c r="A17" s="1" t="s">
        <v>72</v>
      </c>
      <c r="B17" s="16">
        <v>9</v>
      </c>
      <c r="C17" s="16" t="s">
        <v>62</v>
      </c>
      <c r="D17" s="16" t="s">
        <v>62</v>
      </c>
      <c r="E17" s="16" t="s">
        <v>62</v>
      </c>
      <c r="F17" s="16" t="s">
        <v>63</v>
      </c>
      <c r="G17" s="16" t="s">
        <v>62</v>
      </c>
      <c r="H17" s="16" t="s">
        <v>78</v>
      </c>
      <c r="I17" s="16" t="s">
        <v>62</v>
      </c>
      <c r="J17" s="16">
        <v>8</v>
      </c>
      <c r="K17" s="16">
        <v>12</v>
      </c>
      <c r="L17" s="16" t="s">
        <v>62</v>
      </c>
      <c r="M17" s="16" t="s">
        <v>62</v>
      </c>
      <c r="N17" s="16" t="s">
        <v>62</v>
      </c>
      <c r="O17" s="16" t="s">
        <v>62</v>
      </c>
      <c r="P17" s="16" t="s">
        <v>62</v>
      </c>
      <c r="Q17" s="16" t="s">
        <v>62</v>
      </c>
      <c r="R17" s="16" t="s">
        <v>62</v>
      </c>
      <c r="S17" s="7"/>
    </row>
    <row r="18" spans="1:19" x14ac:dyDescent="0.25">
      <c r="A18" s="1" t="s">
        <v>73</v>
      </c>
      <c r="B18" s="16" t="s">
        <v>62</v>
      </c>
      <c r="C18" s="16" t="s">
        <v>78</v>
      </c>
      <c r="D18" s="16">
        <v>16</v>
      </c>
      <c r="E18" s="16" t="s">
        <v>62</v>
      </c>
      <c r="F18" s="16" t="s">
        <v>62</v>
      </c>
      <c r="G18" s="16" t="s">
        <v>62</v>
      </c>
      <c r="H18" s="16">
        <v>16</v>
      </c>
      <c r="I18" s="16" t="s">
        <v>62</v>
      </c>
      <c r="J18" s="16" t="s">
        <v>62</v>
      </c>
      <c r="K18" s="16" t="s">
        <v>62</v>
      </c>
      <c r="L18" s="16">
        <v>14</v>
      </c>
      <c r="M18" s="16" t="s">
        <v>62</v>
      </c>
      <c r="N18" s="16">
        <v>17</v>
      </c>
      <c r="O18" s="16" t="s">
        <v>62</v>
      </c>
      <c r="P18" s="16">
        <v>16</v>
      </c>
      <c r="Q18" s="16" t="s">
        <v>62</v>
      </c>
      <c r="R18" s="16" t="s">
        <v>62</v>
      </c>
      <c r="S18" s="7"/>
    </row>
    <row r="19" spans="1:19" x14ac:dyDescent="0.25">
      <c r="A19" s="1" t="s">
        <v>74</v>
      </c>
      <c r="B19" s="16">
        <v>10</v>
      </c>
      <c r="C19" s="16" t="s">
        <v>78</v>
      </c>
      <c r="D19" s="16">
        <v>15</v>
      </c>
      <c r="E19" s="16" t="s">
        <v>62</v>
      </c>
      <c r="F19" s="16">
        <v>10</v>
      </c>
      <c r="G19" s="16" t="s">
        <v>62</v>
      </c>
      <c r="H19" s="16" t="s">
        <v>62</v>
      </c>
      <c r="I19" s="16" t="s">
        <v>62</v>
      </c>
      <c r="J19" s="16" t="s">
        <v>62</v>
      </c>
      <c r="K19" s="16" t="s">
        <v>62</v>
      </c>
      <c r="L19" s="16">
        <v>13</v>
      </c>
      <c r="M19" s="16">
        <v>9</v>
      </c>
      <c r="N19" s="16">
        <v>16</v>
      </c>
      <c r="O19" s="16">
        <v>13</v>
      </c>
      <c r="P19" s="16">
        <v>17</v>
      </c>
      <c r="Q19" s="16" t="s">
        <v>62</v>
      </c>
      <c r="R19" s="16">
        <v>7</v>
      </c>
      <c r="S19" s="7"/>
    </row>
    <row r="20" spans="1:19" x14ac:dyDescent="0.25">
      <c r="A20" s="1" t="s">
        <v>13</v>
      </c>
      <c r="B20" s="16" t="s">
        <v>62</v>
      </c>
      <c r="C20" s="16" t="s">
        <v>62</v>
      </c>
      <c r="D20" s="16">
        <v>12</v>
      </c>
      <c r="E20" s="16">
        <v>14</v>
      </c>
      <c r="F20" s="16">
        <v>7</v>
      </c>
      <c r="G20" s="16" t="s">
        <v>62</v>
      </c>
      <c r="H20" s="16" t="s">
        <v>62</v>
      </c>
      <c r="I20" s="16">
        <v>7</v>
      </c>
      <c r="J20" s="16" t="s">
        <v>62</v>
      </c>
      <c r="K20" s="16">
        <v>9</v>
      </c>
      <c r="L20" s="16">
        <v>10</v>
      </c>
      <c r="M20" s="16" t="s">
        <v>62</v>
      </c>
      <c r="N20" s="16" t="s">
        <v>62</v>
      </c>
      <c r="O20" s="16">
        <v>9</v>
      </c>
      <c r="P20" s="16">
        <v>13</v>
      </c>
      <c r="Q20" s="16">
        <v>11</v>
      </c>
      <c r="R20" s="16">
        <v>6</v>
      </c>
      <c r="S20" s="7"/>
    </row>
    <row r="21" spans="1:19" x14ac:dyDescent="0.25">
      <c r="A21" s="1" t="s">
        <v>75</v>
      </c>
      <c r="B21" s="16" t="s">
        <v>62</v>
      </c>
      <c r="C21" s="16" t="s">
        <v>62</v>
      </c>
      <c r="D21" s="16">
        <v>14</v>
      </c>
      <c r="E21" s="16" t="s">
        <v>62</v>
      </c>
      <c r="F21" s="16" t="s">
        <v>62</v>
      </c>
      <c r="G21" s="16">
        <v>8</v>
      </c>
      <c r="H21" s="16">
        <v>13</v>
      </c>
      <c r="I21" s="16">
        <v>10</v>
      </c>
      <c r="J21" s="16" t="s">
        <v>62</v>
      </c>
      <c r="K21" s="16">
        <v>8</v>
      </c>
      <c r="L21" s="16" t="s">
        <v>62</v>
      </c>
      <c r="M21" s="16" t="s">
        <v>62</v>
      </c>
      <c r="N21" s="16">
        <v>14</v>
      </c>
      <c r="O21" s="16">
        <v>11</v>
      </c>
      <c r="P21" s="16">
        <v>15</v>
      </c>
      <c r="Q21" s="16">
        <v>9</v>
      </c>
      <c r="R21" s="16" t="s">
        <v>62</v>
      </c>
      <c r="S21" s="7"/>
    </row>
    <row r="22" spans="1:19" x14ac:dyDescent="0.25">
      <c r="A22" s="1" t="s">
        <v>7</v>
      </c>
      <c r="B22" s="16">
        <v>8</v>
      </c>
      <c r="C22" s="16" t="s">
        <v>62</v>
      </c>
      <c r="D22" s="16">
        <v>11</v>
      </c>
      <c r="E22" s="16">
        <v>9</v>
      </c>
      <c r="F22" s="16" t="s">
        <v>62</v>
      </c>
      <c r="G22" s="18">
        <v>10</v>
      </c>
      <c r="H22" s="16">
        <v>4</v>
      </c>
      <c r="I22" s="16" t="s">
        <v>62</v>
      </c>
      <c r="J22" s="16">
        <v>6</v>
      </c>
      <c r="K22" s="16" t="s">
        <v>62</v>
      </c>
      <c r="L22" s="16">
        <v>3</v>
      </c>
      <c r="M22" s="16" t="s">
        <v>62</v>
      </c>
      <c r="N22" s="16">
        <v>8</v>
      </c>
      <c r="O22" s="16">
        <v>7</v>
      </c>
      <c r="P22" s="16" t="s">
        <v>62</v>
      </c>
      <c r="Q22" s="16" t="s">
        <v>62</v>
      </c>
      <c r="R22" s="16" t="s">
        <v>62</v>
      </c>
      <c r="S22" s="7"/>
    </row>
    <row r="23" spans="1:19" x14ac:dyDescent="0.25">
      <c r="A23" s="1" t="s">
        <v>14</v>
      </c>
      <c r="B23" s="16" t="s">
        <v>62</v>
      </c>
      <c r="C23" s="16">
        <v>7</v>
      </c>
      <c r="D23" s="16">
        <v>9</v>
      </c>
      <c r="E23" s="16">
        <v>6</v>
      </c>
      <c r="F23" s="16" t="s">
        <v>62</v>
      </c>
      <c r="G23" s="16">
        <v>4</v>
      </c>
      <c r="H23" s="16">
        <v>8</v>
      </c>
      <c r="I23" s="16">
        <v>4</v>
      </c>
      <c r="J23" s="16" t="s">
        <v>62</v>
      </c>
      <c r="K23" s="17">
        <v>6</v>
      </c>
      <c r="L23" s="16">
        <v>9</v>
      </c>
      <c r="M23" s="16" t="s">
        <v>62</v>
      </c>
      <c r="N23" s="16" t="s">
        <v>62</v>
      </c>
      <c r="O23" s="16" t="s">
        <v>62</v>
      </c>
      <c r="P23" s="16">
        <v>8</v>
      </c>
      <c r="Q23" s="16">
        <v>5</v>
      </c>
      <c r="R23" s="16">
        <v>2</v>
      </c>
      <c r="S23" s="7"/>
    </row>
    <row r="24" spans="1:19" x14ac:dyDescent="0.25">
      <c r="A24" s="1" t="s">
        <v>15</v>
      </c>
      <c r="B24" s="16">
        <v>5</v>
      </c>
      <c r="C24" s="16">
        <v>2</v>
      </c>
      <c r="D24" s="16">
        <v>2</v>
      </c>
      <c r="E24" s="16" t="s">
        <v>62</v>
      </c>
      <c r="F24" s="16" t="s">
        <v>62</v>
      </c>
      <c r="G24" s="16">
        <v>1</v>
      </c>
      <c r="H24" s="16">
        <v>5</v>
      </c>
      <c r="I24" s="16">
        <v>2</v>
      </c>
      <c r="J24" s="16" t="s">
        <v>62</v>
      </c>
      <c r="K24" s="16" t="s">
        <v>62</v>
      </c>
      <c r="L24" s="16" t="s">
        <v>62</v>
      </c>
      <c r="M24" s="16" t="s">
        <v>62</v>
      </c>
      <c r="N24" s="16">
        <v>5</v>
      </c>
      <c r="O24" s="16">
        <v>2</v>
      </c>
      <c r="P24" s="16">
        <v>5</v>
      </c>
      <c r="Q24" s="16" t="s">
        <v>62</v>
      </c>
      <c r="R24" s="16" t="s">
        <v>62</v>
      </c>
      <c r="S24" s="7"/>
    </row>
    <row r="25" spans="1:19" x14ac:dyDescent="0.25">
      <c r="A25" s="1" t="s">
        <v>16</v>
      </c>
      <c r="B25" s="16">
        <v>3</v>
      </c>
      <c r="C25" s="16">
        <v>6</v>
      </c>
      <c r="D25" s="16">
        <v>3</v>
      </c>
      <c r="E25" s="16">
        <v>3</v>
      </c>
      <c r="F25" s="16">
        <v>3</v>
      </c>
      <c r="G25" s="18">
        <v>11</v>
      </c>
      <c r="H25" s="16">
        <v>12</v>
      </c>
      <c r="I25" s="16" t="s">
        <v>62</v>
      </c>
      <c r="J25" s="16">
        <v>3</v>
      </c>
      <c r="K25" s="16">
        <v>3</v>
      </c>
      <c r="L25" s="16" t="s">
        <v>62</v>
      </c>
      <c r="M25" s="16" t="s">
        <v>62</v>
      </c>
      <c r="N25" s="16">
        <v>4</v>
      </c>
      <c r="O25" s="16" t="s">
        <v>62</v>
      </c>
      <c r="P25" s="16">
        <v>4</v>
      </c>
      <c r="Q25" s="16" t="s">
        <v>62</v>
      </c>
      <c r="R25" s="16" t="s">
        <v>62</v>
      </c>
      <c r="S25" s="7"/>
    </row>
    <row r="26" spans="1:19" x14ac:dyDescent="0.25">
      <c r="A26" s="1" t="s">
        <v>76</v>
      </c>
      <c r="B26" s="16" t="s">
        <v>62</v>
      </c>
      <c r="C26" s="16" t="s">
        <v>62</v>
      </c>
      <c r="D26" s="16" t="s">
        <v>62</v>
      </c>
      <c r="E26" s="16">
        <v>13</v>
      </c>
      <c r="F26" s="19">
        <v>8</v>
      </c>
      <c r="G26" s="16" t="s">
        <v>62</v>
      </c>
      <c r="H26" s="16" t="s">
        <v>62</v>
      </c>
      <c r="I26" s="16">
        <v>9</v>
      </c>
      <c r="J26" s="16">
        <v>5</v>
      </c>
      <c r="K26" s="16">
        <v>10</v>
      </c>
      <c r="L26" s="16">
        <v>11</v>
      </c>
      <c r="M26" s="16">
        <v>6</v>
      </c>
      <c r="N26" s="16">
        <v>12</v>
      </c>
      <c r="O26" s="16" t="s">
        <v>62</v>
      </c>
      <c r="P26" s="16" t="s">
        <v>62</v>
      </c>
      <c r="Q26" s="16">
        <v>10</v>
      </c>
      <c r="R26" s="16" t="s">
        <v>62</v>
      </c>
      <c r="S26" s="7"/>
    </row>
    <row r="27" spans="1:19" x14ac:dyDescent="0.25">
      <c r="A27" s="1" t="s">
        <v>17</v>
      </c>
      <c r="B27" s="16" t="s">
        <v>62</v>
      </c>
      <c r="C27" s="16">
        <v>5</v>
      </c>
      <c r="D27" s="16">
        <v>6</v>
      </c>
      <c r="E27" s="16">
        <v>8</v>
      </c>
      <c r="F27" s="16">
        <v>6</v>
      </c>
      <c r="G27" s="16" t="s">
        <v>62</v>
      </c>
      <c r="H27" s="16">
        <v>10</v>
      </c>
      <c r="I27" s="16">
        <v>6</v>
      </c>
      <c r="J27" s="16" t="s">
        <v>62</v>
      </c>
      <c r="K27" s="16">
        <v>5</v>
      </c>
      <c r="L27" s="16">
        <v>4</v>
      </c>
      <c r="M27" s="16">
        <v>3</v>
      </c>
      <c r="N27" s="16">
        <v>6</v>
      </c>
      <c r="O27" s="16" t="s">
        <v>62</v>
      </c>
      <c r="P27" s="16">
        <v>7</v>
      </c>
      <c r="Q27" s="16">
        <v>8</v>
      </c>
      <c r="R27" s="16" t="s">
        <v>62</v>
      </c>
      <c r="S27" s="7"/>
    </row>
  </sheetData>
  <conditionalFormatting sqref="B2:O10 L11:N11 G11 B12:O25 Q2:R27 B27:O27 B26 E26:O26">
    <cfRule type="cellIs" dxfId="242" priority="64" operator="between">
      <formula>7</formula>
      <formula>26</formula>
    </cfRule>
    <cfRule type="cellIs" dxfId="241" priority="65" operator="between">
      <formula>2</formula>
      <formula>6</formula>
    </cfRule>
    <cfRule type="cellIs" dxfId="240" priority="66" operator="equal">
      <formula>1</formula>
    </cfRule>
  </conditionalFormatting>
  <conditionalFormatting sqref="P2:P9 P15 P18:P25 P27">
    <cfRule type="cellIs" dxfId="239" priority="61" operator="between">
      <formula>7</formula>
      <formula>26</formula>
    </cfRule>
    <cfRule type="cellIs" dxfId="238" priority="62" operator="between">
      <formula>2</formula>
      <formula>6</formula>
    </cfRule>
    <cfRule type="cellIs" dxfId="237" priority="63" operator="equal">
      <formula>1</formula>
    </cfRule>
  </conditionalFormatting>
  <conditionalFormatting sqref="P13">
    <cfRule type="cellIs" dxfId="236" priority="58" operator="between">
      <formula>7</formula>
      <formula>26</formula>
    </cfRule>
    <cfRule type="cellIs" dxfId="235" priority="59" operator="between">
      <formula>2</formula>
      <formula>6</formula>
    </cfRule>
    <cfRule type="cellIs" dxfId="234" priority="60" operator="equal">
      <formula>1</formula>
    </cfRule>
  </conditionalFormatting>
  <conditionalFormatting sqref="P12">
    <cfRule type="cellIs" dxfId="233" priority="55" operator="between">
      <formula>7</formula>
      <formula>26</formula>
    </cfRule>
    <cfRule type="cellIs" dxfId="232" priority="56" operator="between">
      <formula>2</formula>
      <formula>6</formula>
    </cfRule>
    <cfRule type="cellIs" dxfId="231" priority="57" operator="equal">
      <formula>1</formula>
    </cfRule>
  </conditionalFormatting>
  <conditionalFormatting sqref="P10">
    <cfRule type="cellIs" dxfId="230" priority="52" operator="between">
      <formula>7</formula>
      <formula>26</formula>
    </cfRule>
    <cfRule type="cellIs" dxfId="229" priority="53" operator="between">
      <formula>2</formula>
      <formula>6</formula>
    </cfRule>
    <cfRule type="cellIs" dxfId="228" priority="54" operator="equal">
      <formula>1</formula>
    </cfRule>
  </conditionalFormatting>
  <conditionalFormatting sqref="P11">
    <cfRule type="cellIs" dxfId="227" priority="49" operator="between">
      <formula>7</formula>
      <formula>26</formula>
    </cfRule>
    <cfRule type="cellIs" dxfId="226" priority="50" operator="between">
      <formula>2</formula>
      <formula>6</formula>
    </cfRule>
    <cfRule type="cellIs" dxfId="225" priority="51" operator="equal">
      <formula>1</formula>
    </cfRule>
  </conditionalFormatting>
  <conditionalFormatting sqref="O11">
    <cfRule type="cellIs" dxfId="224" priority="46" operator="between">
      <formula>7</formula>
      <formula>26</formula>
    </cfRule>
    <cfRule type="cellIs" dxfId="223" priority="47" operator="between">
      <formula>2</formula>
      <formula>6</formula>
    </cfRule>
    <cfRule type="cellIs" dxfId="222" priority="48" operator="equal">
      <formula>1</formula>
    </cfRule>
  </conditionalFormatting>
  <conditionalFormatting sqref="K11">
    <cfRule type="cellIs" dxfId="221" priority="43" operator="between">
      <formula>7</formula>
      <formula>26</formula>
    </cfRule>
    <cfRule type="cellIs" dxfId="220" priority="44" operator="between">
      <formula>2</formula>
      <formula>6</formula>
    </cfRule>
    <cfRule type="cellIs" dxfId="219" priority="45" operator="equal">
      <formula>1</formula>
    </cfRule>
  </conditionalFormatting>
  <conditionalFormatting sqref="J11">
    <cfRule type="cellIs" dxfId="218" priority="40" operator="between">
      <formula>7</formula>
      <formula>26</formula>
    </cfRule>
    <cfRule type="cellIs" dxfId="217" priority="41" operator="between">
      <formula>2</formula>
      <formula>6</formula>
    </cfRule>
    <cfRule type="cellIs" dxfId="216" priority="42" operator="equal">
      <formula>1</formula>
    </cfRule>
  </conditionalFormatting>
  <conditionalFormatting sqref="I11">
    <cfRule type="cellIs" dxfId="215" priority="37" operator="between">
      <formula>7</formula>
      <formula>26</formula>
    </cfRule>
    <cfRule type="cellIs" dxfId="214" priority="38" operator="between">
      <formula>2</formula>
      <formula>6</formula>
    </cfRule>
    <cfRule type="cellIs" dxfId="213" priority="39" operator="equal">
      <formula>1</formula>
    </cfRule>
  </conditionalFormatting>
  <conditionalFormatting sqref="H11">
    <cfRule type="cellIs" dxfId="212" priority="34" operator="between">
      <formula>7</formula>
      <formula>26</formula>
    </cfRule>
    <cfRule type="cellIs" dxfId="211" priority="35" operator="between">
      <formula>2</formula>
      <formula>6</formula>
    </cfRule>
    <cfRule type="cellIs" dxfId="210" priority="36" operator="equal">
      <formula>1</formula>
    </cfRule>
  </conditionalFormatting>
  <conditionalFormatting sqref="F11">
    <cfRule type="cellIs" dxfId="209" priority="31" operator="between">
      <formula>7</formula>
      <formula>26</formula>
    </cfRule>
    <cfRule type="cellIs" dxfId="208" priority="32" operator="between">
      <formula>2</formula>
      <formula>6</formula>
    </cfRule>
    <cfRule type="cellIs" dxfId="207" priority="33" operator="equal">
      <formula>1</formula>
    </cfRule>
  </conditionalFormatting>
  <conditionalFormatting sqref="E11">
    <cfRule type="cellIs" dxfId="206" priority="28" operator="between">
      <formula>7</formula>
      <formula>26</formula>
    </cfRule>
    <cfRule type="cellIs" dxfId="205" priority="29" operator="between">
      <formula>2</formula>
      <formula>6</formula>
    </cfRule>
    <cfRule type="cellIs" dxfId="204" priority="30" operator="equal">
      <formula>1</formula>
    </cfRule>
  </conditionalFormatting>
  <conditionalFormatting sqref="D11">
    <cfRule type="cellIs" dxfId="203" priority="25" operator="between">
      <formula>7</formula>
      <formula>26</formula>
    </cfRule>
    <cfRule type="cellIs" dxfId="202" priority="26" operator="between">
      <formula>2</formula>
      <formula>6</formula>
    </cfRule>
    <cfRule type="cellIs" dxfId="201" priority="27" operator="equal">
      <formula>1</formula>
    </cfRule>
  </conditionalFormatting>
  <conditionalFormatting sqref="C11">
    <cfRule type="cellIs" dxfId="200" priority="22" operator="between">
      <formula>7</formula>
      <formula>26</formula>
    </cfRule>
    <cfRule type="cellIs" dxfId="199" priority="23" operator="between">
      <formula>2</formula>
      <formula>6</formula>
    </cfRule>
    <cfRule type="cellIs" dxfId="198" priority="24" operator="equal">
      <formula>1</formula>
    </cfRule>
  </conditionalFormatting>
  <conditionalFormatting sqref="B11">
    <cfRule type="cellIs" dxfId="197" priority="19" operator="between">
      <formula>7</formula>
      <formula>26</formula>
    </cfRule>
    <cfRule type="cellIs" dxfId="196" priority="20" operator="between">
      <formula>2</formula>
      <formula>6</formula>
    </cfRule>
    <cfRule type="cellIs" dxfId="195" priority="21" operator="equal">
      <formula>1</formula>
    </cfRule>
  </conditionalFormatting>
  <conditionalFormatting sqref="P14">
    <cfRule type="cellIs" dxfId="194" priority="16" operator="between">
      <formula>7</formula>
      <formula>26</formula>
    </cfRule>
    <cfRule type="cellIs" dxfId="193" priority="17" operator="between">
      <formula>2</formula>
      <formula>6</formula>
    </cfRule>
    <cfRule type="cellIs" dxfId="192" priority="18" operator="equal">
      <formula>1</formula>
    </cfRule>
  </conditionalFormatting>
  <conditionalFormatting sqref="P17">
    <cfRule type="cellIs" dxfId="191" priority="13" operator="between">
      <formula>7</formula>
      <formula>26</formula>
    </cfRule>
    <cfRule type="cellIs" dxfId="190" priority="14" operator="between">
      <formula>2</formula>
      <formula>6</formula>
    </cfRule>
    <cfRule type="cellIs" dxfId="189" priority="15" operator="equal">
      <formula>1</formula>
    </cfRule>
  </conditionalFormatting>
  <conditionalFormatting sqref="P26">
    <cfRule type="cellIs" dxfId="188" priority="10" operator="between">
      <formula>7</formula>
      <formula>26</formula>
    </cfRule>
    <cfRule type="cellIs" dxfId="187" priority="11" operator="between">
      <formula>2</formula>
      <formula>6</formula>
    </cfRule>
    <cfRule type="cellIs" dxfId="186" priority="12" operator="equal">
      <formula>1</formula>
    </cfRule>
  </conditionalFormatting>
  <conditionalFormatting sqref="P16">
    <cfRule type="cellIs" dxfId="185" priority="7" operator="between">
      <formula>7</formula>
      <formula>26</formula>
    </cfRule>
    <cfRule type="cellIs" dxfId="184" priority="8" operator="between">
      <formula>2</formula>
      <formula>6</formula>
    </cfRule>
    <cfRule type="cellIs" dxfId="183" priority="9" operator="equal">
      <formula>1</formula>
    </cfRule>
  </conditionalFormatting>
  <conditionalFormatting sqref="C26">
    <cfRule type="cellIs" dxfId="182" priority="4" operator="between">
      <formula>7</formula>
      <formula>26</formula>
    </cfRule>
    <cfRule type="cellIs" dxfId="181" priority="5" operator="between">
      <formula>2</formula>
      <formula>6</formula>
    </cfRule>
    <cfRule type="cellIs" dxfId="180" priority="6" operator="equal">
      <formula>1</formula>
    </cfRule>
  </conditionalFormatting>
  <conditionalFormatting sqref="D26">
    <cfRule type="cellIs" dxfId="179" priority="1" operator="between">
      <formula>7</formula>
      <formula>26</formula>
    </cfRule>
    <cfRule type="cellIs" dxfId="178" priority="2" operator="between">
      <formula>2</formula>
      <formula>6</formula>
    </cfRule>
    <cfRule type="cellIs" dxfId="177" priority="3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24" sqref="R24"/>
    </sheetView>
  </sheetViews>
  <sheetFormatPr defaultRowHeight="15" x14ac:dyDescent="0.25"/>
  <cols>
    <col min="1" max="1" width="21.42578125" customWidth="1"/>
    <col min="2" max="4" width="8.7109375" style="3" customWidth="1"/>
    <col min="5" max="5" width="8.7109375" style="23" customWidth="1"/>
    <col min="6" max="8" width="8.7109375" style="3" customWidth="1"/>
    <col min="9" max="9" width="8.7109375" style="23" customWidth="1"/>
    <col min="10" max="12" width="8.7109375" style="3" customWidth="1"/>
    <col min="13" max="13" width="8.7109375" style="23" customWidth="1"/>
    <col min="14" max="16" width="8.7109375" style="3" customWidth="1"/>
    <col min="17" max="17" width="8.7109375" style="23" customWidth="1"/>
    <col min="18" max="20" width="8.7109375" style="3" customWidth="1"/>
    <col min="21" max="21" width="9.140625" style="6"/>
    <col min="22" max="22" width="7.140625" style="25" customWidth="1"/>
    <col min="23" max="23" width="9.140625" style="3"/>
    <col min="24" max="24" width="7.140625" style="1" customWidth="1"/>
  </cols>
  <sheetData>
    <row r="1" spans="1:24" s="1" customFormat="1" x14ac:dyDescent="0.25">
      <c r="B1" s="9" t="s">
        <v>34</v>
      </c>
      <c r="C1" s="9" t="s">
        <v>90</v>
      </c>
      <c r="D1" s="9" t="s">
        <v>107</v>
      </c>
      <c r="E1" s="9" t="s">
        <v>108</v>
      </c>
      <c r="F1" s="9" t="s">
        <v>23</v>
      </c>
      <c r="G1" s="9" t="s">
        <v>22</v>
      </c>
      <c r="H1" s="9" t="s">
        <v>24</v>
      </c>
      <c r="I1" s="9" t="s">
        <v>32</v>
      </c>
      <c r="J1" s="9" t="s">
        <v>26</v>
      </c>
      <c r="K1" s="9" t="s">
        <v>27</v>
      </c>
      <c r="L1" s="9" t="s">
        <v>28</v>
      </c>
      <c r="M1" s="9" t="s">
        <v>29</v>
      </c>
      <c r="N1" s="9" t="s">
        <v>30</v>
      </c>
      <c r="O1" s="9" t="s">
        <v>109</v>
      </c>
      <c r="P1" s="9" t="s">
        <v>33</v>
      </c>
      <c r="Q1" s="9" t="s">
        <v>110</v>
      </c>
      <c r="R1" s="9" t="s">
        <v>111</v>
      </c>
      <c r="S1" s="9" t="s">
        <v>112</v>
      </c>
      <c r="T1" s="9" t="s">
        <v>19</v>
      </c>
      <c r="U1" s="6" t="s">
        <v>36</v>
      </c>
      <c r="V1" s="25" t="s">
        <v>162</v>
      </c>
      <c r="W1" s="2"/>
      <c r="X1" s="1" t="s">
        <v>145</v>
      </c>
    </row>
    <row r="2" spans="1:24" x14ac:dyDescent="0.25">
      <c r="A2" s="1" t="s">
        <v>113</v>
      </c>
      <c r="B2" s="21">
        <f>'F111 Times'!E2</f>
        <v>0</v>
      </c>
      <c r="C2" s="20">
        <f>'F111 Times'!I2</f>
        <v>0.19466666666666299</v>
      </c>
      <c r="D2" s="21">
        <f>'F111 Times'!M2</f>
        <v>-3.33333333330188E-4</v>
      </c>
      <c r="E2" s="24">
        <f>'F111 Times'!Q2</f>
        <v>3.33333333330188E-4</v>
      </c>
      <c r="F2" s="20">
        <f>'F111 Times'!U2</f>
        <v>0.16366666666667129</v>
      </c>
      <c r="G2" s="21">
        <f>'F111 Times'!Y2</f>
        <v>-3.3333333334439885E-4</v>
      </c>
      <c r="H2" s="21">
        <f>'F111 Times'!AC2</f>
        <v>-3.33333333330188E-4</v>
      </c>
      <c r="I2" s="24">
        <f>'F111 Times'!AG2</f>
        <v>-3.3333333335860971E-4</v>
      </c>
      <c r="J2" s="20">
        <f>'F111 Times'!AK2</f>
        <v>0.34799999999998477</v>
      </c>
      <c r="K2" s="20">
        <f>'F111 Times'!AO2</f>
        <v>4.6999999999997044E-2</v>
      </c>
      <c r="L2" s="20">
        <f>'F111 Times'!AS2</f>
        <v>0.14833333333332632</v>
      </c>
      <c r="M2" s="23">
        <f>'F111 Times'!AW2</f>
        <v>2.766666666667561E-2</v>
      </c>
      <c r="N2" s="21">
        <f>'F111 Times'!BA2</f>
        <v>-3.33333333330188E-4</v>
      </c>
      <c r="O2" s="21">
        <f>'F111 Times'!BE2</f>
        <v>3.33333333330188E-4</v>
      </c>
      <c r="P2" s="20">
        <f>'F111 Times'!BI2</f>
        <v>0.11400000000000432</v>
      </c>
      <c r="Q2" s="23">
        <f>'F111 Times'!BM2</f>
        <v>0.84933333333331973</v>
      </c>
      <c r="R2" s="24">
        <f>'F111 Times'!BQ2</f>
        <v>-3.33333333330188E-4</v>
      </c>
      <c r="S2" s="20"/>
      <c r="T2" s="20"/>
      <c r="U2" s="6">
        <f>(W2-1.892)/X2</f>
        <v>-3.9215686277718603E-5</v>
      </c>
      <c r="V2" s="25">
        <f t="shared" ref="V2" si="0">U2/0.8867/100</f>
        <v>-4.4226554954007668E-7</v>
      </c>
      <c r="W2" s="5">
        <f>SUM(B2:T2)</f>
        <v>1.8913333333332787</v>
      </c>
      <c r="X2" s="1">
        <v>17</v>
      </c>
    </row>
    <row r="3" spans="1:24" x14ac:dyDescent="0.25">
      <c r="A3" s="1" t="s">
        <v>114</v>
      </c>
      <c r="B3" s="20">
        <f>'F111 Times'!E3</f>
        <v>0.67933333333331802</v>
      </c>
      <c r="C3" s="20">
        <f>'F111 Times'!I3</f>
        <v>0.49833333333333485</v>
      </c>
      <c r="D3" s="20">
        <f>'F111 Times'!M3</f>
        <v>1.7490000000000094</v>
      </c>
      <c r="E3" s="23">
        <f>'F111 Times'!Q3</f>
        <v>0.30733333333334656</v>
      </c>
      <c r="F3" s="21">
        <f>'F111 Times'!U3</f>
        <v>3.33333333330188E-4</v>
      </c>
      <c r="G3" s="20">
        <f>'F111 Times'!Y3</f>
        <v>0.46933333333333849</v>
      </c>
      <c r="H3" s="20">
        <f>'F111 Times'!AC3</f>
        <v>0.31533333333332791</v>
      </c>
      <c r="I3" s="23">
        <f>'F111 Times'!AG3</f>
        <v>0.59333333333333371</v>
      </c>
      <c r="J3" s="21">
        <f>'F111 Times'!AK3</f>
        <v>-3.33333333330188E-4</v>
      </c>
      <c r="K3" s="20">
        <f>'F111 Times'!AO3</f>
        <v>0.14033333333333076</v>
      </c>
      <c r="L3" s="20">
        <f>'F111 Times'!AS3</f>
        <v>0.45566666666667288</v>
      </c>
      <c r="M3" s="23">
        <f>'F111 Times'!AW3</f>
        <v>0.31466666666666754</v>
      </c>
      <c r="N3" s="20">
        <f>'F111 Times'!BA3</f>
        <v>0.43833333333334679</v>
      </c>
      <c r="O3" s="20">
        <f>'F111 Times'!BE3</f>
        <v>0.66900000000001114</v>
      </c>
      <c r="P3" s="20">
        <f>'F111 Times'!BI3</f>
        <v>0.42266666666667163</v>
      </c>
      <c r="Q3" s="23">
        <f>'F111 Times'!BM3</f>
        <v>0.98633333333334861</v>
      </c>
      <c r="R3" s="23">
        <f>'F111 Times'!BQ3</f>
        <v>0.40299999999999159</v>
      </c>
      <c r="S3" s="20"/>
      <c r="T3" s="20"/>
      <c r="U3" s="6">
        <f t="shared" ref="U3:U29" si="1">(W3-1.892)/X3</f>
        <v>0.38529411764706178</v>
      </c>
      <c r="V3" s="25">
        <f>U3/0.8867/100</f>
        <v>4.3452590238757388E-3</v>
      </c>
      <c r="W3" s="5">
        <f t="shared" ref="W3:W31" si="2">SUM(B3:T3)</f>
        <v>8.4420000000000499</v>
      </c>
      <c r="X3" s="1">
        <v>17</v>
      </c>
    </row>
    <row r="4" spans="1:24" x14ac:dyDescent="0.25">
      <c r="A4" s="1" t="s">
        <v>115</v>
      </c>
      <c r="B4" s="20">
        <f>'F111 Times'!E4</f>
        <v>0.45699999999999363</v>
      </c>
      <c r="C4" s="21">
        <f>'F111 Times'!I4</f>
        <v>-3.33333333330188E-4</v>
      </c>
      <c r="D4" s="20">
        <f>'F111 Times'!M4</f>
        <v>0.29433333333332712</v>
      </c>
      <c r="E4" s="23">
        <f>'F111 Times'!Q4</f>
        <v>0.35166666666664526</v>
      </c>
      <c r="F4" s="20">
        <f>'F111 Times'!U4</f>
        <v>0.70233333333332837</v>
      </c>
      <c r="G4" s="20">
        <f>'F111 Times'!Y4</f>
        <v>0.26099999999999568</v>
      </c>
      <c r="H4" s="20">
        <f>'F111 Times'!AC4</f>
        <v>0.36433333333333451</v>
      </c>
      <c r="I4" s="23">
        <f>'F111 Times'!AG4</f>
        <v>0.31799999999999784</v>
      </c>
      <c r="J4" s="20">
        <f>'F111 Times'!AK4</f>
        <v>1.2396666666666647</v>
      </c>
      <c r="K4" s="21">
        <f>'F111 Times'!AO4</f>
        <v>3.3333333334439885E-4</v>
      </c>
      <c r="L4" s="20">
        <f>'F111 Times'!AS4</f>
        <v>0.17133333333333667</v>
      </c>
      <c r="M4" s="24">
        <f>'F111 Times'!AW4</f>
        <v>0</v>
      </c>
      <c r="N4" s="20">
        <f>'F111 Times'!BA4</f>
        <v>0.22700000000000387</v>
      </c>
      <c r="O4" s="20">
        <f>'F111 Times'!BE4</f>
        <v>0.98133333333332473</v>
      </c>
      <c r="P4" s="21">
        <f>'F111 Times'!BI4</f>
        <v>0</v>
      </c>
      <c r="Q4" s="24">
        <f>'F111 Times'!BM4</f>
        <v>-3.33333333330188E-4</v>
      </c>
      <c r="R4" s="23">
        <f>'F111 Times'!BQ4</f>
        <v>0.33399999999998897</v>
      </c>
      <c r="S4" s="20"/>
      <c r="T4" s="20"/>
      <c r="U4" s="6">
        <f t="shared" si="1"/>
        <v>0.22409803921568386</v>
      </c>
      <c r="V4" s="25">
        <f t="shared" ref="V4:V29" si="3">U4/0.8867/100</f>
        <v>2.5273264826399444E-3</v>
      </c>
      <c r="W4" s="5">
        <f t="shared" si="2"/>
        <v>5.7016666666666254</v>
      </c>
      <c r="X4" s="1">
        <v>17</v>
      </c>
    </row>
    <row r="5" spans="1:24" x14ac:dyDescent="0.25">
      <c r="A5" s="1" t="s">
        <v>116</v>
      </c>
      <c r="B5" s="20">
        <f>'F111 Times'!E5</f>
        <v>0.902333333333317</v>
      </c>
      <c r="C5" s="20">
        <f>'F111 Times'!I5</f>
        <v>3.8000000000010914E-2</v>
      </c>
      <c r="D5" s="20">
        <f>'F111 Times'!M5</f>
        <v>0.28333333333334565</v>
      </c>
      <c r="E5" s="23">
        <f>'F111 Times'!Q5</f>
        <v>0.71466666666667322</v>
      </c>
      <c r="F5" s="20">
        <f>'F111 Times'!U5</f>
        <v>0.70066666666666322</v>
      </c>
      <c r="G5" s="20">
        <f>'F111 Times'!Y5</f>
        <v>0.16633333333334122</v>
      </c>
      <c r="H5" s="20">
        <f>'F111 Times'!AC5</f>
        <v>0.55166666666666231</v>
      </c>
      <c r="I5" s="23">
        <f>'F111 Times'!AG5</f>
        <v>0.48333333333332007</v>
      </c>
      <c r="J5" s="20">
        <f>'F111 Times'!AK5</f>
        <v>1.2193333333333101</v>
      </c>
      <c r="K5" s="20">
        <f>'F111 Times'!AO5</f>
        <v>0.65966666666665219</v>
      </c>
      <c r="L5" s="20">
        <f>'F111 Times'!AS5</f>
        <v>0.14499999999999602</v>
      </c>
      <c r="M5" s="23">
        <f>'F111 Times'!AW5</f>
        <v>5.2945000000000135</v>
      </c>
      <c r="N5" s="20">
        <f>'F111 Times'!BA5</f>
        <v>0.20966666666667777</v>
      </c>
      <c r="O5" s="20">
        <f>'F111 Times'!BE5</f>
        <v>0.50799999999998136</v>
      </c>
      <c r="P5" s="20">
        <f>'F111 Times'!BI5</f>
        <v>8.5666666666668334E-2</v>
      </c>
      <c r="Q5" s="23">
        <f>'F111 Times'!BM5</f>
        <v>0.49499999999999034</v>
      </c>
      <c r="R5" s="23">
        <f>'F111 Times'!BQ5</f>
        <v>0.47333333333332916</v>
      </c>
      <c r="S5" s="20"/>
      <c r="T5" s="20"/>
      <c r="U5" s="6">
        <f t="shared" si="1"/>
        <v>0.64932352941176197</v>
      </c>
      <c r="V5" s="25">
        <f t="shared" si="3"/>
        <v>7.3229224022979813E-3</v>
      </c>
      <c r="W5" s="5">
        <f t="shared" si="2"/>
        <v>12.930499999999952</v>
      </c>
      <c r="X5" s="1">
        <v>17</v>
      </c>
    </row>
    <row r="6" spans="1:24" x14ac:dyDescent="0.25">
      <c r="A6" s="1" t="s">
        <v>117</v>
      </c>
      <c r="B6" s="20">
        <f>'F111 Times'!E6</f>
        <v>1.0026666666666557</v>
      </c>
      <c r="C6" s="20">
        <f>'F111 Times'!I6</f>
        <v>0.44366666666667243</v>
      </c>
      <c r="D6" s="20">
        <f>'F111 Times'!M6</f>
        <v>0.50533333333333985</v>
      </c>
      <c r="E6" s="23">
        <f>'F111 Times'!Q6</f>
        <v>0.55133333333333212</v>
      </c>
      <c r="F6" s="20">
        <f>'F111 Times'!U6</f>
        <v>0.63000000000000966</v>
      </c>
      <c r="G6" s="20">
        <f>'F111 Times'!Y6</f>
        <v>0.55433333333333223</v>
      </c>
      <c r="H6" s="20">
        <f>'F111 Times'!AC6</f>
        <v>6.0333333333318251E-2</v>
      </c>
      <c r="I6" s="23">
        <f>'F111 Times'!AG6</f>
        <v>0.57066666666665355</v>
      </c>
      <c r="J6" s="20">
        <f>'F111 Times'!AK6</f>
        <v>0.16200000000000614</v>
      </c>
      <c r="K6" s="20">
        <f>'F111 Times'!AO6</f>
        <v>0.14766666666665174</v>
      </c>
      <c r="L6" s="21">
        <f>'F111 Times'!AS6</f>
        <v>0</v>
      </c>
      <c r="M6" s="23">
        <f>'F111 Times'!AW6</f>
        <v>1.3026666666666813</v>
      </c>
      <c r="N6" s="20">
        <f>'F111 Times'!BA6</f>
        <v>0.37500000000001421</v>
      </c>
      <c r="O6" s="20">
        <f>'F111 Times'!BE6</f>
        <v>0.666333333333327</v>
      </c>
      <c r="P6" s="20">
        <f>'F111 Times'!BI6</f>
        <v>0.23866666666664571</v>
      </c>
      <c r="Q6" s="23">
        <f>'F111 Times'!BM6</f>
        <v>0.95100000000000762</v>
      </c>
      <c r="R6" s="23">
        <f>'F111 Times'!BQ6</f>
        <v>0.465666666666678</v>
      </c>
      <c r="S6" s="20"/>
      <c r="T6" s="20"/>
      <c r="U6" s="6">
        <f t="shared" si="1"/>
        <v>0.39619607843137211</v>
      </c>
      <c r="V6" s="25">
        <f t="shared" si="3"/>
        <v>4.468208846637782E-3</v>
      </c>
      <c r="W6" s="5">
        <f t="shared" si="2"/>
        <v>8.6273333333333255</v>
      </c>
      <c r="X6" s="1">
        <v>17</v>
      </c>
    </row>
    <row r="7" spans="1:24" x14ac:dyDescent="0.25">
      <c r="A7" s="1" t="s">
        <v>118</v>
      </c>
      <c r="B7" s="20">
        <f>'F111 Times'!E7</f>
        <v>1.3826666666666512</v>
      </c>
      <c r="C7" s="20">
        <f>'F111 Times'!I7</f>
        <v>0.62133333333333951</v>
      </c>
      <c r="D7" s="20">
        <f>'F111 Times'!M7</f>
        <v>0.63433333333334474</v>
      </c>
      <c r="E7" s="23">
        <f>'F111 Times'!Q7</f>
        <v>0.80500000000000682</v>
      </c>
      <c r="F7" s="20">
        <f>'F111 Times'!U7</f>
        <v>1.0160000000000053</v>
      </c>
      <c r="G7" s="20">
        <f>'F111 Times'!Y7</f>
        <v>0.79800000000000182</v>
      </c>
      <c r="H7" s="20">
        <f>'F111 Times'!AC7</f>
        <v>5.3999999999987836E-2</v>
      </c>
      <c r="I7" s="23">
        <f>'F111 Times'!AG7</f>
        <v>0.37233333333333007</v>
      </c>
      <c r="J7" s="20">
        <f>'F111 Times'!AK7</f>
        <v>0.2603333333333353</v>
      </c>
      <c r="K7" s="20">
        <f>'F111 Times'!AO7</f>
        <v>8.433333333331916E-2</v>
      </c>
      <c r="L7" s="20">
        <f>'F111 Times'!AS7</f>
        <v>0.45799999999999841</v>
      </c>
      <c r="M7" s="23">
        <f>'F111 Times'!AW7</f>
        <v>2.0120000000000005</v>
      </c>
      <c r="N7" s="20">
        <f>'F111 Times'!BA7</f>
        <v>0.73333333333333428</v>
      </c>
      <c r="O7" s="20">
        <f>'F111 Times'!BE7</f>
        <v>1.3306666666666587</v>
      </c>
      <c r="P7" s="20">
        <f>'F111 Times'!BI7</f>
        <v>0.44966666666665844</v>
      </c>
      <c r="Q7" s="23">
        <f>'F111 Times'!BM7</f>
        <v>0.98066666666667857</v>
      </c>
      <c r="R7" s="23">
        <f>'F111 Times'!BQ7</f>
        <v>0.86733333333333462</v>
      </c>
      <c r="S7" s="20"/>
      <c r="T7" s="20"/>
      <c r="U7" s="6">
        <f t="shared" si="1"/>
        <v>0.64517647058823446</v>
      </c>
      <c r="V7" s="25">
        <f t="shared" si="3"/>
        <v>7.2761528204379651E-3</v>
      </c>
      <c r="W7" s="5">
        <f t="shared" si="2"/>
        <v>12.859999999999985</v>
      </c>
      <c r="X7" s="1">
        <v>17</v>
      </c>
    </row>
    <row r="8" spans="1:24" x14ac:dyDescent="0.25">
      <c r="A8" s="1" t="s">
        <v>119</v>
      </c>
      <c r="B8" s="20">
        <f>'F111 Times'!E8</f>
        <v>1.6614999999999895</v>
      </c>
      <c r="C8" s="20">
        <f>'F111 Times'!I8</f>
        <v>1.0734999999999957</v>
      </c>
      <c r="D8" s="20">
        <f>'F111 Times'!M8</f>
        <v>1.2634999999999934</v>
      </c>
      <c r="E8" s="23">
        <f>'F111 Times'!Q8</f>
        <v>0.92233333333332723</v>
      </c>
      <c r="F8" s="20">
        <f>'F111 Times'!U8</f>
        <v>0.69150000000000489</v>
      </c>
      <c r="G8" s="20">
        <f>'F111 Times'!Y8</f>
        <v>0.77166666666666117</v>
      </c>
      <c r="H8" s="20">
        <f>'F111 Times'!AC8</f>
        <v>0.85466666666665958</v>
      </c>
      <c r="I8" s="23">
        <f>'F111 Times'!AG8</f>
        <v>0.8019999999999925</v>
      </c>
      <c r="J8" s="20">
        <f>'F111 Times'!AK8</f>
        <v>1.8269999999999982</v>
      </c>
      <c r="K8" s="20">
        <f>'F111 Times'!AO8</f>
        <v>1.0666666666666629</v>
      </c>
      <c r="L8" s="20">
        <f>'F111 Times'!AS8</f>
        <v>1.4766666666666595</v>
      </c>
      <c r="M8" s="23" t="s">
        <v>147</v>
      </c>
      <c r="N8" s="20">
        <f>'F111 Times'!BA8</f>
        <v>1.1213333333333395</v>
      </c>
      <c r="O8" s="20">
        <f>'F111 Times'!BE8</f>
        <v>2.1950000000000074</v>
      </c>
      <c r="P8" s="20">
        <f>'F111 Times'!BI8</f>
        <v>1.3990000000000009</v>
      </c>
      <c r="Q8" s="23">
        <f>'F111 Times'!BM8</f>
        <v>1.804000000000002</v>
      </c>
      <c r="R8" s="23">
        <f>'F111 Times'!BQ8</f>
        <v>1.5455000000000041</v>
      </c>
      <c r="S8" s="20"/>
      <c r="T8" s="20"/>
      <c r="U8" s="6">
        <f>(W8-1.864)/X8</f>
        <v>1.1632395833333311</v>
      </c>
      <c r="V8" s="25">
        <f t="shared" si="3"/>
        <v>1.3118750234953546E-2</v>
      </c>
      <c r="W8" s="5">
        <f t="shared" si="2"/>
        <v>20.475833333333298</v>
      </c>
      <c r="X8" s="1">
        <v>16</v>
      </c>
    </row>
    <row r="9" spans="1:24" x14ac:dyDescent="0.25">
      <c r="A9" s="1" t="s">
        <v>120</v>
      </c>
      <c r="B9" s="20">
        <f>'F111 Times'!E9</f>
        <v>1.3226666666666489</v>
      </c>
      <c r="C9" s="20">
        <f>'F111 Times'!I9</f>
        <v>0.94166666666667709</v>
      </c>
      <c r="D9" s="20">
        <f>'F111 Times'!M9</f>
        <v>0.54500000000001592</v>
      </c>
      <c r="E9" s="23">
        <f>'F111 Times'!Q9</f>
        <v>0.39733333333333576</v>
      </c>
      <c r="F9" s="20">
        <f>'F111 Times'!U9</f>
        <v>0.76766666666667049</v>
      </c>
      <c r="G9" s="20">
        <f>'F111 Times'!Y9</f>
        <v>0.97499999999999432</v>
      </c>
      <c r="H9" s="20">
        <f>'F111 Times'!AC9</f>
        <v>0.72399999999998954</v>
      </c>
      <c r="I9" s="23">
        <f>'F111 Times'!AG9</f>
        <v>0.82433333333332826</v>
      </c>
      <c r="J9" s="20">
        <f>'F111 Times'!AK9</f>
        <v>1.3156666666666581</v>
      </c>
      <c r="K9" s="20">
        <f>'F111 Times'!AO9</f>
        <v>0.44199999999997885</v>
      </c>
      <c r="L9" s="20">
        <f>'F111 Times'!AS9</f>
        <v>1.0439999999999969</v>
      </c>
      <c r="M9" s="23">
        <f>'F111 Times'!AW9</f>
        <v>1.6016666666666595</v>
      </c>
      <c r="N9" s="20">
        <f>'F111 Times'!BA9</f>
        <v>1.056666666666672</v>
      </c>
      <c r="O9" s="20">
        <f>'F111 Times'!BE9</f>
        <v>1.465999999999994</v>
      </c>
      <c r="P9" s="23" t="s">
        <v>147</v>
      </c>
      <c r="Q9" s="23">
        <f>'F111 Times'!BM9</f>
        <v>1.4000000000000057</v>
      </c>
      <c r="R9" s="23">
        <f>'F111 Times'!BQ9</f>
        <v>0.77200000000000557</v>
      </c>
      <c r="S9" s="20"/>
      <c r="T9" s="20"/>
      <c r="U9" s="6">
        <f>(W9-1.78)/X9</f>
        <v>0.92104444444444211</v>
      </c>
      <c r="V9" s="25">
        <f t="shared" si="3"/>
        <v>1.0387328797162986E-2</v>
      </c>
      <c r="W9" s="5">
        <f t="shared" si="2"/>
        <v>15.595666666666631</v>
      </c>
      <c r="X9" s="1">
        <v>15</v>
      </c>
    </row>
    <row r="10" spans="1:24" x14ac:dyDescent="0.25">
      <c r="A10" s="1" t="s">
        <v>121</v>
      </c>
      <c r="B10" s="20">
        <f>'F111 Times'!E10</f>
        <v>2.9339999999999975</v>
      </c>
      <c r="C10" s="20">
        <f>'F111 Times'!I10</f>
        <v>0.82366666666666788</v>
      </c>
      <c r="D10" s="20">
        <f>'F111 Times'!M10</f>
        <v>1.5415000000000134</v>
      </c>
      <c r="E10" s="23">
        <f>'F111 Times'!Q10</f>
        <v>1.2010000000000076</v>
      </c>
      <c r="F10" s="23" t="s">
        <v>147</v>
      </c>
      <c r="G10" s="20">
        <f>'F111 Times'!Y10</f>
        <v>1.9674999999999869</v>
      </c>
      <c r="H10" s="20">
        <f>'F111 Times'!AC10</f>
        <v>1.0376666666666665</v>
      </c>
      <c r="I10" s="23">
        <f>'F111 Times'!AG10</f>
        <v>1.5300000000000011</v>
      </c>
      <c r="J10" s="20">
        <f>'F111 Times'!AK10</f>
        <v>2.8875000000000028</v>
      </c>
      <c r="K10" s="20">
        <f>'F111 Times'!AO10</f>
        <v>1.0049999999999955</v>
      </c>
      <c r="L10" s="20">
        <f>'F111 Times'!AS10</f>
        <v>2.0120000000000005</v>
      </c>
      <c r="N10" s="20"/>
      <c r="O10" s="20"/>
      <c r="P10" s="20"/>
      <c r="R10" s="23"/>
      <c r="S10" s="20"/>
      <c r="T10" s="20"/>
      <c r="U10" s="6">
        <f>(W10-1.724)/X10</f>
        <v>1.521583333333334</v>
      </c>
      <c r="V10" s="25">
        <f t="shared" si="3"/>
        <v>1.716006917033195E-2</v>
      </c>
      <c r="W10" s="5">
        <f t="shared" si="2"/>
        <v>16.93983333333334</v>
      </c>
      <c r="X10" s="1">
        <v>10</v>
      </c>
    </row>
    <row r="11" spans="1:24" x14ac:dyDescent="0.25">
      <c r="A11" s="1" t="s">
        <v>122</v>
      </c>
      <c r="B11" s="20">
        <f>'F111 Times'!E11</f>
        <v>1.1523333333333312</v>
      </c>
      <c r="C11" s="20">
        <f>'F111 Times'!I11</f>
        <v>0.82933333333332371</v>
      </c>
      <c r="D11" s="20">
        <f>'F111 Times'!M11</f>
        <v>0.54050000000000864</v>
      </c>
      <c r="E11" s="23">
        <f>'F111 Times'!Q11</f>
        <v>0.90933333333333621</v>
      </c>
      <c r="F11" s="20">
        <f>'F111 Times'!U11</f>
        <v>0.70533333333334269</v>
      </c>
      <c r="G11" s="20">
        <f>'F111 Times'!Y11</f>
        <v>1.6164999999999878</v>
      </c>
      <c r="H11" s="20">
        <f>'F111 Times'!AC11</f>
        <v>0.87533333333331598</v>
      </c>
      <c r="I11" s="23">
        <f>'F111 Times'!AG11</f>
        <v>1.5799999999999841</v>
      </c>
      <c r="J11" s="20">
        <f>'F111 Times'!AK11</f>
        <v>1.9999999999999858</v>
      </c>
      <c r="K11" s="20">
        <f>'F111 Times'!AO11</f>
        <v>1.0979999999999848</v>
      </c>
      <c r="L11" s="20">
        <f>'F111 Times'!AS11</f>
        <v>1.9419999999999931</v>
      </c>
      <c r="M11" s="23">
        <f>'F111 Times'!AW11</f>
        <v>2.1666666666666572</v>
      </c>
      <c r="N11" s="20">
        <f>'F111 Times'!BA11</f>
        <v>0.85500000000000398</v>
      </c>
      <c r="O11" s="20">
        <f>'F111 Times'!BE11</f>
        <v>4.5989999999999895</v>
      </c>
      <c r="P11" s="20">
        <f>'F111 Times'!BI11</f>
        <v>1.0280000000000058</v>
      </c>
      <c r="Q11" s="23">
        <f>'F111 Times'!BM11</f>
        <v>1.6053333333333342</v>
      </c>
      <c r="R11" s="23">
        <f>'F111 Times'!BQ11</f>
        <v>1.23599999999999</v>
      </c>
      <c r="S11" s="20"/>
      <c r="T11" s="20"/>
      <c r="U11" s="6">
        <f t="shared" si="1"/>
        <v>1.3439215686274455</v>
      </c>
      <c r="V11" s="25">
        <f t="shared" si="3"/>
        <v>1.51564403814982E-2</v>
      </c>
      <c r="W11" s="5">
        <f t="shared" si="2"/>
        <v>24.738666666666575</v>
      </c>
      <c r="X11" s="1">
        <v>17</v>
      </c>
    </row>
    <row r="12" spans="1:24" x14ac:dyDescent="0.25">
      <c r="A12" s="1" t="s">
        <v>123</v>
      </c>
      <c r="B12" s="20">
        <f>'F111 Times'!E12</f>
        <v>1.9649999999999892</v>
      </c>
      <c r="C12" s="20">
        <f>'F111 Times'!I12</f>
        <v>1.9334999999999951</v>
      </c>
      <c r="D12" s="20">
        <f>'F111 Times'!M12</f>
        <v>1.4690000000000083</v>
      </c>
      <c r="E12" s="23">
        <f>'F111 Times'!Q12</f>
        <v>1.6059999999999945</v>
      </c>
      <c r="F12" s="20">
        <f>'F111 Times'!U12</f>
        <v>4.7860000000000014</v>
      </c>
      <c r="G12" s="20">
        <f>'F111 Times'!Y12</f>
        <v>1.7409999999999997</v>
      </c>
      <c r="H12" s="20">
        <f>'F111 Times'!AC12</f>
        <v>1.8419999999999987</v>
      </c>
      <c r="I12" s="23">
        <f>'F111 Times'!AG12</f>
        <v>1.7464999999999975</v>
      </c>
      <c r="J12" s="20">
        <f>'F111 Times'!AK12</f>
        <v>1.7445000000000022</v>
      </c>
      <c r="K12" s="20">
        <f>'F111 Times'!AO12</f>
        <v>1.9984999999999928</v>
      </c>
      <c r="L12" s="20">
        <f>'F111 Times'!AS12</f>
        <v>2.1445000000000078</v>
      </c>
      <c r="M12" s="23">
        <f>'F111 Times'!AW12</f>
        <v>8.3475000000000108</v>
      </c>
      <c r="N12" s="20">
        <f>'F111 Times'!BA12</f>
        <v>1.7475000000000023</v>
      </c>
      <c r="O12" s="20">
        <f>'F111 Times'!BE12</f>
        <v>2.8354999999999961</v>
      </c>
      <c r="P12" s="20">
        <f>'F111 Times'!BI12</f>
        <v>1.9669999999999987</v>
      </c>
      <c r="Q12" s="23">
        <f>'F111 Times'!BM12</f>
        <v>2.9140000000000015</v>
      </c>
      <c r="R12" s="23">
        <f>'F111 Times'!BQ12</f>
        <v>2.3449999999999989</v>
      </c>
      <c r="S12" s="20"/>
      <c r="T12" s="20"/>
      <c r="U12" s="6">
        <f t="shared" si="1"/>
        <v>2.4259411764705878</v>
      </c>
      <c r="V12" s="25">
        <f t="shared" si="3"/>
        <v>2.7359210290634799E-2</v>
      </c>
      <c r="W12" s="5">
        <f t="shared" si="2"/>
        <v>43.132999999999996</v>
      </c>
      <c r="X12" s="1">
        <v>17</v>
      </c>
    </row>
    <row r="13" spans="1:24" x14ac:dyDescent="0.25">
      <c r="A13" s="1" t="s">
        <v>124</v>
      </c>
      <c r="B13" s="20">
        <f>'F111 Times'!E13</f>
        <v>2.2279999999999944</v>
      </c>
      <c r="C13" s="20">
        <f>'F111 Times'!I13</f>
        <v>2.3799999999999955</v>
      </c>
      <c r="D13" s="20">
        <f>'F111 Times'!M13</f>
        <v>1.819500000000005</v>
      </c>
      <c r="E13" s="23">
        <f>'F111 Times'!Q13</f>
        <v>1.4170000000000016</v>
      </c>
      <c r="F13" s="20">
        <f>'F111 Times'!U13</f>
        <v>0.94666666666667254</v>
      </c>
      <c r="G13" s="20">
        <f>'F111 Times'!Y13</f>
        <v>1.4839999999999947</v>
      </c>
      <c r="H13" s="20">
        <f>'F111 Times'!AC13</f>
        <v>1.8099999999999881</v>
      </c>
      <c r="I13" s="23">
        <f>'F111 Times'!AG13</f>
        <v>1.8684999999999832</v>
      </c>
      <c r="J13" s="20">
        <f>'F111 Times'!AK13</f>
        <v>0.82666666666666799</v>
      </c>
      <c r="K13" s="20">
        <f>'F111 Times'!AO13</f>
        <v>1.4639999999999986</v>
      </c>
      <c r="L13" s="20">
        <f>'F111 Times'!AS13</f>
        <v>3.1119999999999948</v>
      </c>
      <c r="M13" s="23">
        <f>'F111 Times'!AW13</f>
        <v>8.6764999999999901</v>
      </c>
      <c r="N13" s="20">
        <f>'F111 Times'!BA13</f>
        <v>1.6980000000000075</v>
      </c>
      <c r="O13" s="20">
        <f>'F111 Times'!BE13</f>
        <v>3.7539999999999907</v>
      </c>
      <c r="P13" s="20">
        <f>'F111 Times'!BI13</f>
        <v>1.9694999999999965</v>
      </c>
      <c r="Q13" s="23">
        <f>'F111 Times'!BM13</f>
        <v>2.6885000000000048</v>
      </c>
      <c r="R13" s="23">
        <f>'F111 Times'!BQ13</f>
        <v>1.664999999999992</v>
      </c>
      <c r="S13" s="20"/>
      <c r="T13" s="20"/>
      <c r="U13" s="6">
        <f t="shared" si="1"/>
        <v>2.2303431372548985</v>
      </c>
      <c r="V13" s="25">
        <f t="shared" si="3"/>
        <v>2.5153300296096744E-2</v>
      </c>
      <c r="W13" s="5">
        <f t="shared" si="2"/>
        <v>39.807833333333278</v>
      </c>
      <c r="X13" s="1">
        <v>17</v>
      </c>
    </row>
    <row r="14" spans="1:24" x14ac:dyDescent="0.25">
      <c r="A14" s="1" t="s">
        <v>125</v>
      </c>
      <c r="B14" s="20">
        <f>'F111 Times'!E14</f>
        <v>1.9399999999999977</v>
      </c>
      <c r="C14" s="20">
        <f>'F111 Times'!I14</f>
        <v>1.7469999999999999</v>
      </c>
      <c r="D14" s="20">
        <f>'F111 Times'!M14</f>
        <v>1.26400000000001</v>
      </c>
      <c r="E14" s="23">
        <f>'F111 Times'!Q14</f>
        <v>1.3104999999999905</v>
      </c>
      <c r="F14" s="20">
        <f>'F111 Times'!U14</f>
        <v>3.4855000000000018</v>
      </c>
      <c r="G14" s="20">
        <f>'F111 Times'!Y14</f>
        <v>1.8804999999999978</v>
      </c>
      <c r="H14" s="20">
        <f>'F111 Times'!AC14</f>
        <v>1.605000000000004</v>
      </c>
      <c r="I14" s="23">
        <f>'F111 Times'!AG14</f>
        <v>1.3824999999999932</v>
      </c>
      <c r="J14" s="20">
        <f>'F111 Times'!AK14</f>
        <v>1.9544999999999959</v>
      </c>
      <c r="K14" s="20">
        <f>'F111 Times'!AO14</f>
        <v>0.68000000000000682</v>
      </c>
      <c r="L14" s="20">
        <f>'F111 Times'!AS14</f>
        <v>1.1589999999999918</v>
      </c>
      <c r="M14" s="23">
        <f>'F111 Times'!AW14</f>
        <v>8.7014999999999958</v>
      </c>
      <c r="N14" s="20">
        <f>'F111 Times'!BA14</f>
        <v>1.3380000000000081</v>
      </c>
      <c r="O14" s="20">
        <f>'F111 Times'!BE14</f>
        <v>2.2865000000000038</v>
      </c>
      <c r="P14" s="20">
        <f>'F111 Times'!BI14</f>
        <v>1.0789999999999935</v>
      </c>
      <c r="Q14" s="23">
        <f>'F111 Times'!BM14</f>
        <v>1.8799999999999955</v>
      </c>
      <c r="R14" s="23">
        <f>'F111 Times'!BQ14</f>
        <v>1.1875</v>
      </c>
      <c r="S14" s="20"/>
      <c r="T14" s="20"/>
      <c r="U14" s="6">
        <f t="shared" si="1"/>
        <v>1.9405294117647049</v>
      </c>
      <c r="V14" s="25">
        <f t="shared" si="3"/>
        <v>2.1884847318875661E-2</v>
      </c>
      <c r="W14" s="5">
        <f t="shared" si="2"/>
        <v>34.880999999999986</v>
      </c>
      <c r="X14" s="1">
        <v>17</v>
      </c>
    </row>
    <row r="15" spans="1:24" x14ac:dyDescent="0.25">
      <c r="A15" s="1" t="s">
        <v>126</v>
      </c>
      <c r="B15" s="20">
        <f>'F111 Times'!E15</f>
        <v>2.6754999999999995</v>
      </c>
      <c r="C15" s="20">
        <f>'F111 Times'!I15</f>
        <v>1.8115000000000094</v>
      </c>
      <c r="D15" s="20">
        <f>'F111 Times'!M15</f>
        <v>1.1976666666666773</v>
      </c>
      <c r="E15" s="23">
        <f>'F111 Times'!Q15</f>
        <v>1.48599999999999</v>
      </c>
      <c r="F15" s="20">
        <f>'F111 Times'!U15</f>
        <v>3.105000000000004</v>
      </c>
      <c r="G15" s="20">
        <f>'F111 Times'!Y15</f>
        <v>1.9854999999999876</v>
      </c>
      <c r="H15" s="20">
        <f>'F111 Times'!AC15</f>
        <v>1.3089999999999833</v>
      </c>
      <c r="I15" s="23">
        <f>'F111 Times'!AG15</f>
        <v>1.8379999999999939</v>
      </c>
      <c r="J15" s="20">
        <f>'F111 Times'!AK15</f>
        <v>1.409000000000006</v>
      </c>
      <c r="K15" s="20">
        <f>'F111 Times'!AO15</f>
        <v>1.2505000000000024</v>
      </c>
      <c r="L15" s="20">
        <f>'F111 Times'!AS15</f>
        <v>1.8810000000000002</v>
      </c>
      <c r="M15" s="23">
        <f>'F111 Times'!AW15</f>
        <v>9.570999999999998</v>
      </c>
      <c r="N15" s="20">
        <f>'F111 Times'!BA15</f>
        <v>1.3045000000000044</v>
      </c>
      <c r="O15" s="20">
        <f>'F111 Times'!BE15</f>
        <v>2.5180000000000007</v>
      </c>
      <c r="P15" s="20">
        <f>'F111 Times'!BI15</f>
        <v>1.589500000000001</v>
      </c>
      <c r="Q15" s="23">
        <f>'F111 Times'!BM15</f>
        <v>1.7775000000000034</v>
      </c>
      <c r="R15" s="23">
        <f>'F111 Times'!BQ15</f>
        <v>1.6655000000000086</v>
      </c>
      <c r="S15" s="20"/>
      <c r="T15" s="20"/>
      <c r="U15" s="6">
        <f t="shared" si="1"/>
        <v>2.1460392156862746</v>
      </c>
      <c r="V15" s="25">
        <f t="shared" si="3"/>
        <v>2.4202539931050801E-2</v>
      </c>
      <c r="W15" s="5">
        <f t="shared" si="2"/>
        <v>38.37466666666667</v>
      </c>
      <c r="X15" s="1">
        <v>17</v>
      </c>
    </row>
    <row r="16" spans="1:24" x14ac:dyDescent="0.25">
      <c r="A16" s="1" t="s">
        <v>127</v>
      </c>
      <c r="B16" s="20">
        <f>'F111 Times'!E16</f>
        <v>1.2776666666666756</v>
      </c>
      <c r="C16" s="20">
        <f>'F111 Times'!I16</f>
        <v>0.93899999999999295</v>
      </c>
      <c r="D16" s="20">
        <f>'F111 Times'!M16</f>
        <v>1.4725000000000108</v>
      </c>
      <c r="E16" s="23" t="s">
        <v>147</v>
      </c>
      <c r="F16" s="20">
        <f>'F111 Times'!U16</f>
        <v>1.5550000000000068</v>
      </c>
      <c r="G16" s="20">
        <f>'F111 Times'!Y16</f>
        <v>1.762999999999991</v>
      </c>
      <c r="H16" s="20">
        <f>'F111 Times'!AC16</f>
        <v>1.9854999999999876</v>
      </c>
      <c r="I16" s="23">
        <f>'F111 Times'!AG16</f>
        <v>2.0289999999999964</v>
      </c>
      <c r="J16" s="20">
        <f>'F111 Times'!AK16</f>
        <v>1.36933333333333</v>
      </c>
      <c r="K16" s="20">
        <f>'F111 Times'!AO16</f>
        <v>2.4309999999999974</v>
      </c>
      <c r="L16" s="20">
        <f>'F111 Times'!AS16</f>
        <v>2.1215000000000117</v>
      </c>
      <c r="M16" s="23">
        <f>'F111 Times'!AW16</f>
        <v>7.7885000000000133</v>
      </c>
      <c r="N16" s="20">
        <f>'F111 Times'!BA16</f>
        <v>1.9080000000000155</v>
      </c>
      <c r="O16" s="20">
        <f>'F111 Times'!BE16</f>
        <v>2.8179999999999978</v>
      </c>
      <c r="P16" s="20">
        <f>'F111 Times'!BI16</f>
        <v>0.96999999999999886</v>
      </c>
      <c r="Q16" s="23">
        <f>'F111 Times'!BM16</f>
        <v>2.4955000000000069</v>
      </c>
      <c r="R16" s="23">
        <f>'F111 Times'!BQ16</f>
        <v>2.8580000000000041</v>
      </c>
      <c r="S16" s="20"/>
      <c r="T16" s="20"/>
      <c r="U16" s="6">
        <f t="shared" si="1"/>
        <v>2.1180937500000021</v>
      </c>
      <c r="V16" s="25">
        <f t="shared" si="3"/>
        <v>2.3887377354234823E-2</v>
      </c>
      <c r="W16" s="5">
        <f t="shared" si="2"/>
        <v>35.781500000000037</v>
      </c>
      <c r="X16" s="1">
        <v>16</v>
      </c>
    </row>
    <row r="17" spans="1:24" x14ac:dyDescent="0.25">
      <c r="A17" s="1" t="s">
        <v>128</v>
      </c>
      <c r="B17" s="20">
        <f>'F111 Times'!E17</f>
        <v>1.6550000000000011</v>
      </c>
      <c r="C17" s="20">
        <f>'F111 Times'!I17</f>
        <v>1.7475000000000023</v>
      </c>
      <c r="D17" s="20">
        <f>'F111 Times'!M17</f>
        <v>1.3305000000000007</v>
      </c>
      <c r="E17" s="23">
        <f>'F111 Times'!Q17</f>
        <v>1.6119999999999948</v>
      </c>
      <c r="F17" s="20">
        <f>'F111 Times'!U17</f>
        <v>1.6640000000000157</v>
      </c>
      <c r="G17" s="23" t="s">
        <v>147</v>
      </c>
      <c r="H17" s="20"/>
      <c r="I17" s="23">
        <f>'F111 Times'!AG17</f>
        <v>1.7764999999999986</v>
      </c>
      <c r="J17" s="20">
        <f>'F111 Times'!AK17</f>
        <v>1.8034999999999997</v>
      </c>
      <c r="K17" s="20">
        <f>'F111 Times'!AO17</f>
        <v>1.8804999999999978</v>
      </c>
      <c r="L17" s="20">
        <f>'F111 Times'!AS17</f>
        <v>1.8769999999999953</v>
      </c>
      <c r="M17" s="23">
        <f>'F111 Times'!AW17</f>
        <v>2.5740000000000123</v>
      </c>
      <c r="N17" s="20">
        <f>'F111 Times'!BA17</f>
        <v>1.9150000000000063</v>
      </c>
      <c r="O17" s="20">
        <f>'F111 Times'!BE17</f>
        <v>2.430499999999995</v>
      </c>
      <c r="P17" s="20">
        <f>'F111 Times'!BI17</f>
        <v>3.1739999999999924</v>
      </c>
      <c r="Q17" s="23">
        <f>'F111 Times'!BM17</f>
        <v>2.6460000000000008</v>
      </c>
      <c r="R17" s="23">
        <f>'F111 Times'!BQ17</f>
        <v>2.3874999999999886</v>
      </c>
      <c r="S17" s="20"/>
      <c r="T17" s="20"/>
      <c r="U17" s="6">
        <f t="shared" si="1"/>
        <v>1.9054333333333335</v>
      </c>
      <c r="V17" s="25">
        <f t="shared" si="3"/>
        <v>2.1489041765347171E-2</v>
      </c>
      <c r="W17" s="5">
        <f t="shared" si="2"/>
        <v>30.473500000000001</v>
      </c>
      <c r="X17" s="1">
        <v>15</v>
      </c>
    </row>
    <row r="18" spans="1:24" x14ac:dyDescent="0.25">
      <c r="A18" s="1" t="s">
        <v>129</v>
      </c>
      <c r="B18" s="20">
        <f>'F111 Times'!E18</f>
        <v>1.7519999999999953</v>
      </c>
      <c r="C18" s="20">
        <f>'F111 Times'!I18</f>
        <v>1.5305000000000035</v>
      </c>
      <c r="D18" s="20">
        <f>'F111 Times'!M18</f>
        <v>1.2186666666666639</v>
      </c>
      <c r="E18" s="23">
        <f>'F111 Times'!Q18</f>
        <v>1.5384999999999991</v>
      </c>
      <c r="F18" s="20">
        <f>'F111 Times'!U18</f>
        <v>1.4724999999999966</v>
      </c>
      <c r="G18" s="20">
        <f>'F111 Times'!Y18</f>
        <v>1.8490000000000038</v>
      </c>
      <c r="H18" s="20">
        <f>'F111 Times'!AC18</f>
        <v>2.1135000000000019</v>
      </c>
      <c r="I18" s="23">
        <f>'F111 Times'!AG18</f>
        <v>1.8959999999999866</v>
      </c>
      <c r="J18" s="20">
        <f>'F111 Times'!AK18</f>
        <v>4.1679999999999922</v>
      </c>
      <c r="K18" s="20">
        <f>'F111 Times'!AO18</f>
        <v>2.3114999999999952</v>
      </c>
      <c r="L18" s="20">
        <f>'F111 Times'!AS18</f>
        <v>3.3349999999999937</v>
      </c>
      <c r="M18" s="23">
        <f>'F111 Times'!AW18</f>
        <v>6.5309999999999917</v>
      </c>
      <c r="N18" s="20">
        <f>'F111 Times'!BA18</f>
        <v>1.9840000000000089</v>
      </c>
      <c r="O18" s="20">
        <f>'F111 Times'!BE18</f>
        <v>3.457499999999996</v>
      </c>
      <c r="P18" s="20">
        <f>'F111 Times'!BI18</f>
        <v>1.6124999999999972</v>
      </c>
      <c r="Q18" s="23">
        <f>'F111 Times'!BM18</f>
        <v>2.3060000000000116</v>
      </c>
      <c r="R18" s="23">
        <f>'F111 Times'!BQ18</f>
        <v>1.366500000000002</v>
      </c>
      <c r="S18" s="20"/>
      <c r="T18" s="20"/>
      <c r="U18" s="6">
        <f t="shared" si="1"/>
        <v>2.2676862745098023</v>
      </c>
      <c r="V18" s="25">
        <f t="shared" si="3"/>
        <v>2.5574447665611847E-2</v>
      </c>
      <c r="W18" s="5">
        <f t="shared" si="2"/>
        <v>40.442666666666639</v>
      </c>
      <c r="X18" s="1">
        <v>17</v>
      </c>
    </row>
    <row r="19" spans="1:24" x14ac:dyDescent="0.25">
      <c r="A19" s="1" t="s">
        <v>130</v>
      </c>
      <c r="B19" s="20">
        <f>'F111 Times'!E19</f>
        <v>2.0564999999999998</v>
      </c>
      <c r="C19" s="20">
        <f>'F111 Times'!I19</f>
        <v>1.6159999999999997</v>
      </c>
      <c r="D19" s="20">
        <f>'F111 Times'!M19</f>
        <v>1.2323333333333295</v>
      </c>
      <c r="E19" s="23">
        <f>'F111 Times'!Q19</f>
        <v>1.9145000000000039</v>
      </c>
      <c r="F19" s="20">
        <f>'F111 Times'!U19</f>
        <v>1.7475000000000023</v>
      </c>
      <c r="G19" s="20">
        <f>'F111 Times'!Y19</f>
        <v>3.3399999999999892</v>
      </c>
      <c r="H19" s="20">
        <f>'F111 Times'!AC19</f>
        <v>2.789999999999992</v>
      </c>
      <c r="I19" s="23">
        <f>'F111 Times'!AG19</f>
        <v>2.4329999999999927</v>
      </c>
      <c r="J19" s="20">
        <f>'F111 Times'!AK19</f>
        <v>3.6640000000000015</v>
      </c>
      <c r="K19" s="20">
        <f>'F111 Times'!AO19</f>
        <v>2.3229999999999933</v>
      </c>
      <c r="L19" s="20">
        <f>'F111 Times'!AS19</f>
        <v>2.3970000000000056</v>
      </c>
      <c r="M19" s="23">
        <f>'F111 Times'!AW19</f>
        <v>2.0640000000000214</v>
      </c>
      <c r="N19" s="20">
        <f>'F111 Times'!BA19</f>
        <v>2.2700000000000102</v>
      </c>
      <c r="O19" s="20">
        <f>'F111 Times'!BE19</f>
        <v>4.4889999999999901</v>
      </c>
      <c r="P19" s="20">
        <f>'F111 Times'!BI19</f>
        <v>2.7360000000000042</v>
      </c>
      <c r="Q19" s="23">
        <f>'F111 Times'!BM19</f>
        <v>2.2295000000000016</v>
      </c>
      <c r="R19" s="23">
        <f>'F111 Times'!BQ19</f>
        <v>1.4455000000000098</v>
      </c>
      <c r="S19" s="20"/>
      <c r="T19" s="20"/>
      <c r="U19" s="6">
        <f t="shared" si="1"/>
        <v>2.2856372549019612</v>
      </c>
      <c r="V19" s="25">
        <f t="shared" si="3"/>
        <v>2.5776894720897271E-2</v>
      </c>
      <c r="W19" s="5">
        <f t="shared" si="2"/>
        <v>40.747833333333347</v>
      </c>
      <c r="X19" s="1">
        <v>17</v>
      </c>
    </row>
    <row r="20" spans="1:24" x14ac:dyDescent="0.25">
      <c r="A20" s="1" t="s">
        <v>131</v>
      </c>
      <c r="B20" s="20">
        <f>'F111 Times'!E20</f>
        <v>5.0369999999999919</v>
      </c>
      <c r="C20" s="20">
        <f>'F111 Times'!I20</f>
        <v>2.894999999999996</v>
      </c>
      <c r="D20" s="20">
        <f>'F111 Times'!M20</f>
        <v>3.5990000000000038</v>
      </c>
      <c r="E20" s="23">
        <f>'F111 Times'!Q20</f>
        <v>3.7740000000000009</v>
      </c>
      <c r="F20" s="20">
        <f>'F111 Times'!U20</f>
        <v>4.3970000000000056</v>
      </c>
      <c r="G20" s="20">
        <f>'F111 Times'!Y20</f>
        <v>2.9009999999999962</v>
      </c>
      <c r="H20" s="20">
        <f>'F111 Times'!AC20</f>
        <v>3.2409999999999997</v>
      </c>
      <c r="I20" s="23">
        <f>'F111 Times'!AG20</f>
        <v>4.4349999999999881</v>
      </c>
      <c r="J20" s="20">
        <f>'F111 Times'!AK20</f>
        <v>4.875</v>
      </c>
      <c r="K20" s="20"/>
      <c r="L20" s="20">
        <f>'F111 Times'!AS20</f>
        <v>3.7990000000000066</v>
      </c>
      <c r="M20" s="23">
        <f>'F111 Times'!AW20</f>
        <v>10.585999999999999</v>
      </c>
      <c r="N20" s="20">
        <f>'F111 Times'!BA20</f>
        <v>3.5830000000000126</v>
      </c>
      <c r="O20" s="20">
        <f>'F111 Times'!BE20</f>
        <v>5.7759999999999962</v>
      </c>
      <c r="P20" s="20">
        <f>'F111 Times'!BI20</f>
        <v>3.9809999999999945</v>
      </c>
      <c r="Q20" s="23">
        <f>'F111 Times'!BM20</f>
        <v>4.4770000000000039</v>
      </c>
      <c r="R20" s="23">
        <f>'F111 Times'!BQ20</f>
        <v>3.7339999999999947</v>
      </c>
      <c r="S20" s="20"/>
      <c r="T20" s="20"/>
      <c r="U20" s="6">
        <f t="shared" si="1"/>
        <v>4.3248749999999996</v>
      </c>
      <c r="V20" s="25">
        <f t="shared" si="3"/>
        <v>4.8774952069471064E-2</v>
      </c>
      <c r="W20" s="5">
        <f t="shared" si="2"/>
        <v>71.089999999999989</v>
      </c>
      <c r="X20" s="1">
        <v>16</v>
      </c>
    </row>
    <row r="21" spans="1:24" x14ac:dyDescent="0.25">
      <c r="A21" s="1" t="s">
        <v>132</v>
      </c>
      <c r="B21" s="20">
        <f>'F111 Times'!E21</f>
        <v>4.9489999999999981</v>
      </c>
      <c r="C21" s="20">
        <f>'F111 Times'!I21</f>
        <v>2.7489999999999952</v>
      </c>
      <c r="D21" s="20">
        <f>'F111 Times'!M21</f>
        <v>3.1750000000000114</v>
      </c>
      <c r="E21" s="23">
        <f>'F111 Times'!Q21</f>
        <v>2.8810000000000002</v>
      </c>
      <c r="F21" s="20">
        <f>'F111 Times'!U21</f>
        <v>3.75</v>
      </c>
      <c r="G21" s="20">
        <f>'F111 Times'!Y21</f>
        <v>2.8629999999999995</v>
      </c>
      <c r="H21" s="20">
        <f>'F111 Times'!AC21</f>
        <v>3.2819999999999965</v>
      </c>
      <c r="I21" s="23">
        <f>'F111 Times'!AG21</f>
        <v>3.8649999999999949</v>
      </c>
      <c r="J21" s="20">
        <f>'F111 Times'!AK21</f>
        <v>3.2909999999999968</v>
      </c>
      <c r="K21" s="20">
        <f>'F111 Times'!AO21</f>
        <v>4.2439999999999998</v>
      </c>
      <c r="L21" s="20">
        <f>'F111 Times'!AS21</f>
        <v>3.6269999999999953</v>
      </c>
      <c r="M21" s="23">
        <f>'F111 Times'!AW21</f>
        <v>8.5930000000000035</v>
      </c>
      <c r="N21" s="20">
        <f>'F111 Times'!BA21</f>
        <v>4.1200000000000045</v>
      </c>
      <c r="O21" s="20">
        <f>'F111 Times'!BE21</f>
        <v>5.7119999999999891</v>
      </c>
      <c r="P21" s="20">
        <f>'F111 Times'!BI21</f>
        <v>3.9209999999999923</v>
      </c>
      <c r="Q21" s="23">
        <f>'F111 Times'!BM21</f>
        <v>3.8980000000000103</v>
      </c>
      <c r="R21" s="23">
        <f>'F111 Times'!BQ21</f>
        <v>3.546999999999997</v>
      </c>
      <c r="S21" s="20"/>
      <c r="T21" s="20"/>
      <c r="U21" s="6">
        <f t="shared" si="1"/>
        <v>4.1609374999999993</v>
      </c>
      <c r="V21" s="25">
        <f t="shared" si="3"/>
        <v>4.6926102402165319E-2</v>
      </c>
      <c r="W21" s="5">
        <f t="shared" si="2"/>
        <v>68.466999999999985</v>
      </c>
      <c r="X21" s="1">
        <v>16</v>
      </c>
    </row>
    <row r="22" spans="1:24" x14ac:dyDescent="0.25">
      <c r="A22" s="1" t="s">
        <v>135</v>
      </c>
      <c r="B22" s="20">
        <f>'F111 Times'!E22</f>
        <v>9.9879999999999995</v>
      </c>
      <c r="C22" s="20">
        <f>'F111 Times'!I22</f>
        <v>6.6779999999999973</v>
      </c>
      <c r="D22" s="20">
        <f>'F111 Times'!M22</f>
        <v>5.7259999999999991</v>
      </c>
      <c r="E22" s="23">
        <f>'F111 Times'!Q22</f>
        <v>5.664999999999992</v>
      </c>
      <c r="F22" s="20">
        <f>'F111 Times'!U22</f>
        <v>5.784000000000006</v>
      </c>
      <c r="G22" s="23" t="s">
        <v>147</v>
      </c>
      <c r="H22" s="20">
        <f>'F111 Times'!AC22</f>
        <v>5.0699999999999932</v>
      </c>
      <c r="I22" s="23">
        <f>'F111 Times'!AG22</f>
        <v>6.563999999999993</v>
      </c>
      <c r="J22" s="20"/>
      <c r="K22" s="20"/>
      <c r="L22" s="20"/>
      <c r="N22" s="20"/>
      <c r="O22" s="20"/>
      <c r="P22" s="20"/>
      <c r="R22" s="23">
        <f>'F111 Times'!BQ22</f>
        <v>5.2199999999999989</v>
      </c>
      <c r="S22" s="20"/>
      <c r="T22" s="20"/>
      <c r="U22" s="6">
        <f t="shared" si="1"/>
        <v>6.100374999999997</v>
      </c>
      <c r="V22" s="25">
        <f t="shared" si="3"/>
        <v>6.8798635389646978E-2</v>
      </c>
      <c r="W22" s="5">
        <f t="shared" si="2"/>
        <v>50.694999999999979</v>
      </c>
      <c r="X22" s="1">
        <v>8</v>
      </c>
    </row>
    <row r="23" spans="1:24" x14ac:dyDescent="0.25">
      <c r="A23" s="1" t="s">
        <v>136</v>
      </c>
      <c r="B23" s="20">
        <f>'F111 Times'!E23</f>
        <v>8.6729999999999876</v>
      </c>
      <c r="C23" s="20">
        <f>'F111 Times'!I23</f>
        <v>5.6530000000000058</v>
      </c>
      <c r="D23" s="20">
        <f>'F111 Times'!M23</f>
        <v>5.4930000000000092</v>
      </c>
      <c r="E23" s="23">
        <f>'F111 Times'!Q23</f>
        <v>4.7929999999999922</v>
      </c>
      <c r="F23" s="20">
        <f>'F111 Times'!U23</f>
        <v>5.6850000000000023</v>
      </c>
      <c r="G23" s="23" t="s">
        <v>147</v>
      </c>
      <c r="H23" s="20">
        <f>'F111 Times'!AC23</f>
        <v>4.9200000000000017</v>
      </c>
      <c r="I23" s="23">
        <f>'F111 Times'!AG23</f>
        <v>5.7849999999999966</v>
      </c>
      <c r="J23" s="20">
        <f>'F111 Times'!AK23</f>
        <v>5.9029999999999916</v>
      </c>
      <c r="K23" s="20">
        <f>'F111 Times'!AO23</f>
        <v>5.6559999999999917</v>
      </c>
      <c r="L23" s="20">
        <f>'F111 Times'!AS23</f>
        <v>5.5879999999999939</v>
      </c>
      <c r="M23" s="23">
        <f>'F111 Times'!AW23</f>
        <v>13.429000000000016</v>
      </c>
      <c r="N23" s="20">
        <f>'F111 Times'!BA23</f>
        <v>5.1670000000000016</v>
      </c>
      <c r="O23" s="20">
        <f>'F111 Times'!BE23</f>
        <v>7.5739999999999981</v>
      </c>
      <c r="P23" s="23" t="s">
        <v>147</v>
      </c>
      <c r="Q23" s="23">
        <f>'F111 Times'!BM23</f>
        <v>7.1340000000000003</v>
      </c>
      <c r="R23" s="23"/>
      <c r="S23" s="20"/>
      <c r="T23" s="20"/>
      <c r="U23" s="6">
        <f>(W23-1.778)/X23</f>
        <v>6.8980769230769221</v>
      </c>
      <c r="V23" s="25">
        <f t="shared" si="3"/>
        <v>7.779493541307006E-2</v>
      </c>
      <c r="W23" s="5">
        <f t="shared" si="2"/>
        <v>91.452999999999989</v>
      </c>
      <c r="X23" s="1">
        <v>13</v>
      </c>
    </row>
    <row r="24" spans="1:24" x14ac:dyDescent="0.25">
      <c r="A24" s="1" t="s">
        <v>133</v>
      </c>
      <c r="B24" s="20">
        <f>'F111 Times'!E24</f>
        <v>5.5529999999999973</v>
      </c>
      <c r="C24" s="20">
        <f>'F111 Times'!I24</f>
        <v>4.7519999999999953</v>
      </c>
      <c r="D24" s="20">
        <f>'F111 Times'!M24</f>
        <v>4.9890000000000043</v>
      </c>
      <c r="E24" s="23">
        <f>'F111 Times'!Q24</f>
        <v>4.9140000000000015</v>
      </c>
      <c r="F24" s="20">
        <f>'F111 Times'!U24</f>
        <v>5.1910000000000025</v>
      </c>
      <c r="G24" s="20">
        <f>'F111 Times'!Y24</f>
        <v>3.4339999999999975</v>
      </c>
      <c r="H24" s="20">
        <f>'F111 Times'!AC24</f>
        <v>5.0330000000000013</v>
      </c>
      <c r="I24" s="23">
        <f>'F111 Times'!AG24</f>
        <v>4.7539999999999907</v>
      </c>
      <c r="J24" s="20">
        <f>'F111 Times'!AK24</f>
        <v>4.6219999999999999</v>
      </c>
      <c r="K24" s="20">
        <f>'F111 Times'!AO24</f>
        <v>5.0450000000000017</v>
      </c>
      <c r="L24" s="20">
        <f>'F111 Times'!AS24</f>
        <v>5.5589999999999975</v>
      </c>
      <c r="M24" s="23">
        <f>'F111 Times'!AW24</f>
        <v>11.379000000000005</v>
      </c>
      <c r="N24" s="20">
        <f>'F111 Times'!BA24</f>
        <v>4.527000000000001</v>
      </c>
      <c r="O24" s="20">
        <f>'F111 Times'!BE24</f>
        <v>6.9179999999999922</v>
      </c>
      <c r="P24" s="20">
        <f>'F111 Times'!BI24</f>
        <v>4.9740000000000038</v>
      </c>
      <c r="Q24" s="23">
        <f>'F111 Times'!BM24</f>
        <v>5.4669999999999987</v>
      </c>
      <c r="R24" s="23">
        <f>'F111 Times'!BQ24</f>
        <v>9.0280000000000058</v>
      </c>
      <c r="S24" s="20"/>
      <c r="T24" s="20"/>
      <c r="U24" s="6">
        <f t="shared" si="1"/>
        <v>5.5439411764705886</v>
      </c>
      <c r="V24" s="25">
        <f t="shared" si="3"/>
        <v>6.2523301866139483E-2</v>
      </c>
      <c r="W24" s="5">
        <f t="shared" si="2"/>
        <v>96.138999999999996</v>
      </c>
      <c r="X24" s="1">
        <v>17</v>
      </c>
    </row>
    <row r="25" spans="1:24" x14ac:dyDescent="0.25">
      <c r="A25" s="1" t="s">
        <v>134</v>
      </c>
      <c r="B25" s="20">
        <f>'F111 Times'!E25</f>
        <v>6.5169999999999959</v>
      </c>
      <c r="C25" s="20">
        <f>'F111 Times'!I25</f>
        <v>5.105000000000004</v>
      </c>
      <c r="D25" s="20">
        <f>'F111 Times'!M25</f>
        <v>4.4000000000000057</v>
      </c>
      <c r="E25" s="23">
        <f>'F111 Times'!Q25</f>
        <v>4.5459999999999923</v>
      </c>
      <c r="F25" s="20">
        <f>'F111 Times'!U25</f>
        <v>6.4320000000000022</v>
      </c>
      <c r="G25" s="20">
        <f>'F111 Times'!Y25</f>
        <v>4.2560000000000002</v>
      </c>
      <c r="H25" s="20">
        <f>'F111 Times'!AC25</f>
        <v>5.9099999999999966</v>
      </c>
      <c r="I25" s="23">
        <f>'F111 Times'!AG25</f>
        <v>5.9359999999999928</v>
      </c>
      <c r="J25" s="20">
        <f>'F111 Times'!AK25</f>
        <v>5.5729999999999933</v>
      </c>
      <c r="K25" s="20">
        <f>'F111 Times'!AO25</f>
        <v>5.2860000000000014</v>
      </c>
      <c r="L25" s="20">
        <f>'F111 Times'!AS25</f>
        <v>5.7750000000000057</v>
      </c>
      <c r="M25" s="23">
        <f>'F111 Times'!AW25</f>
        <v>13.414000000000001</v>
      </c>
      <c r="N25" s="20">
        <f>'F111 Times'!BA25</f>
        <v>4.5450000000000017</v>
      </c>
      <c r="O25" s="20">
        <f>'F111 Times'!BE25</f>
        <v>7.1269999999999953</v>
      </c>
      <c r="P25" s="20">
        <f>'F111 Times'!BI25</f>
        <v>4.9059999999999917</v>
      </c>
      <c r="Q25" s="23">
        <f>'F111 Times'!BM25</f>
        <v>6.8590000000000089</v>
      </c>
      <c r="R25" s="23">
        <f>'F111 Times'!BQ25</f>
        <v>6.8599999999999994</v>
      </c>
      <c r="S25" s="20"/>
      <c r="T25" s="20"/>
      <c r="U25" s="6">
        <f t="shared" si="1"/>
        <v>5.9738235294117645</v>
      </c>
      <c r="V25" s="25">
        <f t="shared" si="3"/>
        <v>6.7371416819801105E-2</v>
      </c>
      <c r="W25" s="5">
        <f t="shared" si="2"/>
        <v>103.44699999999999</v>
      </c>
      <c r="X25" s="1">
        <v>17</v>
      </c>
    </row>
    <row r="26" spans="1:24" x14ac:dyDescent="0.25">
      <c r="A26" s="1" t="s">
        <v>137</v>
      </c>
      <c r="B26" s="20"/>
      <c r="C26" s="20"/>
      <c r="D26" s="20"/>
      <c r="F26" s="20"/>
      <c r="G26" s="20"/>
      <c r="H26" s="20"/>
      <c r="J26" s="20"/>
      <c r="K26" s="20"/>
      <c r="L26" s="20"/>
      <c r="M26" s="23">
        <v>2.02</v>
      </c>
      <c r="N26" s="20">
        <f>'F111 Times'!BA26</f>
        <v>1.471500000000006</v>
      </c>
      <c r="O26" s="20">
        <f>'F111 Times'!BE26</f>
        <v>3.625</v>
      </c>
      <c r="P26" s="20">
        <f>'F111 Times'!BI26</f>
        <v>1.2950000000000017</v>
      </c>
      <c r="Q26" s="23">
        <f>'F111 Times'!BM26</f>
        <v>2.6920000000000073</v>
      </c>
      <c r="R26" s="23">
        <f>'F111 Times'!BQ26</f>
        <v>1.6905000000000001</v>
      </c>
      <c r="S26" s="20"/>
      <c r="T26" s="20"/>
      <c r="U26" s="6">
        <f t="shared" si="1"/>
        <v>1.8170000000000026</v>
      </c>
      <c r="V26" s="25">
        <f t="shared" si="3"/>
        <v>2.0491710837938451E-2</v>
      </c>
      <c r="W26" s="5">
        <f t="shared" si="2"/>
        <v>12.794000000000015</v>
      </c>
      <c r="X26" s="1">
        <v>6</v>
      </c>
    </row>
    <row r="27" spans="1:24" x14ac:dyDescent="0.25">
      <c r="A27" s="1" t="s">
        <v>138</v>
      </c>
      <c r="B27" s="20"/>
      <c r="C27" s="20"/>
      <c r="D27" s="20"/>
      <c r="F27" s="20"/>
      <c r="G27" s="20"/>
      <c r="H27" s="20">
        <f>'F111 Times'!AC27</f>
        <v>2.4039999999999964</v>
      </c>
      <c r="J27" s="20"/>
      <c r="K27" s="20"/>
      <c r="L27" s="20"/>
      <c r="M27" s="20"/>
      <c r="N27" s="20"/>
      <c r="O27" s="20"/>
      <c r="P27" s="20"/>
      <c r="R27" s="23"/>
      <c r="S27" s="20"/>
      <c r="T27" s="20"/>
      <c r="U27" s="6">
        <f t="shared" si="1"/>
        <v>0.51199999999999646</v>
      </c>
      <c r="V27" s="25">
        <f t="shared" si="3"/>
        <v>5.7742190143227302E-3</v>
      </c>
      <c r="W27" s="5">
        <f t="shared" si="2"/>
        <v>2.4039999999999964</v>
      </c>
      <c r="X27" s="1">
        <v>1</v>
      </c>
    </row>
    <row r="28" spans="1:24" x14ac:dyDescent="0.25">
      <c r="A28" s="1" t="s">
        <v>139</v>
      </c>
      <c r="B28" s="20"/>
      <c r="C28" s="20"/>
      <c r="D28" s="20"/>
      <c r="F28" s="20"/>
      <c r="G28" s="20"/>
      <c r="H28" s="20"/>
      <c r="J28" s="20"/>
      <c r="K28" s="20">
        <f>'F111 Times'!AO28</f>
        <v>5.0669999999999931</v>
      </c>
      <c r="L28" s="20"/>
      <c r="N28" s="20"/>
      <c r="O28" s="20"/>
      <c r="P28" s="20"/>
      <c r="R28" s="23"/>
      <c r="S28" s="20"/>
      <c r="T28" s="20"/>
      <c r="U28" s="6">
        <f t="shared" si="1"/>
        <v>3.1749999999999932</v>
      </c>
      <c r="V28" s="25">
        <f t="shared" si="3"/>
        <v>3.5806924551708502E-2</v>
      </c>
      <c r="W28" s="5">
        <f t="shared" si="2"/>
        <v>5.0669999999999931</v>
      </c>
      <c r="X28" s="1">
        <v>1</v>
      </c>
    </row>
    <row r="29" spans="1:24" x14ac:dyDescent="0.25">
      <c r="A29" s="1" t="s">
        <v>140</v>
      </c>
      <c r="B29" s="20"/>
      <c r="C29" s="20"/>
      <c r="D29" s="20"/>
      <c r="F29" s="20"/>
      <c r="G29" s="20"/>
      <c r="H29" s="20"/>
      <c r="J29" s="20">
        <f>'F111 Times'!AK29</f>
        <v>6.4779999999999944</v>
      </c>
      <c r="K29" s="20">
        <f>'F111 Times'!AO29</f>
        <v>5.6809999999999974</v>
      </c>
      <c r="L29" s="20">
        <f>'F111 Times'!AS29</f>
        <v>5.7439999999999998</v>
      </c>
      <c r="M29" s="23">
        <f>'F111 Times'!AW29</f>
        <v>14.89</v>
      </c>
      <c r="N29" s="20">
        <f>'F111 Times'!BA29</f>
        <v>4.9900000000000091</v>
      </c>
      <c r="O29" s="20">
        <f>'F111 Times'!BE29</f>
        <v>7.1679999999999922</v>
      </c>
      <c r="P29" s="20">
        <f>'F111 Times'!BI29</f>
        <v>6.3130000000000024</v>
      </c>
      <c r="Q29" s="23" t="s">
        <v>147</v>
      </c>
      <c r="R29" s="23">
        <f>'F111 Times'!BQ29</f>
        <v>5.1979999999999933</v>
      </c>
      <c r="S29" s="20"/>
      <c r="T29" s="20"/>
      <c r="U29" s="6">
        <f t="shared" si="1"/>
        <v>6.8212499999999983</v>
      </c>
      <c r="V29" s="25">
        <f t="shared" si="3"/>
        <v>7.6928498928611685E-2</v>
      </c>
      <c r="W29" s="5">
        <f t="shared" si="2"/>
        <v>56.461999999999989</v>
      </c>
      <c r="X29" s="1">
        <v>8</v>
      </c>
    </row>
    <row r="31" spans="1:24" x14ac:dyDescent="0.25">
      <c r="A31" s="1" t="s">
        <v>161</v>
      </c>
      <c r="B31" s="3">
        <v>83.528999999999996</v>
      </c>
      <c r="C31" s="3">
        <v>94.87</v>
      </c>
      <c r="D31" s="3">
        <v>93.706000000000003</v>
      </c>
      <c r="E31" s="23">
        <v>85.049000000000007</v>
      </c>
      <c r="F31" s="3">
        <v>80.980999999999995</v>
      </c>
      <c r="G31" s="3">
        <v>73.555999999999997</v>
      </c>
      <c r="H31" s="3">
        <v>73.013999999999996</v>
      </c>
      <c r="I31" s="23">
        <v>96.974999999999994</v>
      </c>
      <c r="J31" s="3">
        <v>90.399000000000001</v>
      </c>
      <c r="K31" s="3">
        <v>90.078999999999994</v>
      </c>
      <c r="L31" s="3">
        <v>79.814999999999998</v>
      </c>
      <c r="M31" s="23">
        <v>108.298</v>
      </c>
      <c r="N31" s="3">
        <v>82.275000000000006</v>
      </c>
      <c r="O31" s="3">
        <v>104.381</v>
      </c>
      <c r="P31" s="3">
        <v>90.465999999999994</v>
      </c>
      <c r="Q31" s="23">
        <v>95.82</v>
      </c>
      <c r="R31" s="3">
        <v>84.177999999999997</v>
      </c>
      <c r="U31" s="6">
        <f>W31/X31</f>
        <v>88.670058823529416</v>
      </c>
      <c r="W31" s="5">
        <f t="shared" si="2"/>
        <v>1507.3910000000001</v>
      </c>
      <c r="X31" s="1">
        <v>17</v>
      </c>
    </row>
  </sheetData>
  <conditionalFormatting sqref="S2:T9 S14:T19 S23:T26 T22 S11:T11 S21:T21 S20">
    <cfRule type="cellIs" dxfId="176" priority="37" operator="between">
      <formula>27</formula>
      <formula>28</formula>
    </cfRule>
    <cfRule type="cellIs" dxfId="175" priority="38" operator="between">
      <formula>21</formula>
      <formula>26</formula>
    </cfRule>
    <cfRule type="cellIs" dxfId="174" priority="39" operator="between">
      <formula>11</formula>
      <formula>20</formula>
    </cfRule>
    <cfRule type="cellIs" dxfId="173" priority="40" operator="between">
      <formula>2</formula>
      <formula>10</formula>
    </cfRule>
    <cfRule type="cellIs" dxfId="172" priority="41" operator="equal">
      <formula>1</formula>
    </cfRule>
  </conditionalFormatting>
  <conditionalFormatting sqref="S12:T13">
    <cfRule type="cellIs" dxfId="171" priority="27" operator="between">
      <formula>27</formula>
      <formula>28</formula>
    </cfRule>
    <cfRule type="cellIs" dxfId="170" priority="28" operator="between">
      <formula>21</formula>
      <formula>26</formula>
    </cfRule>
    <cfRule type="cellIs" dxfId="169" priority="29" operator="between">
      <formula>11</formula>
      <formula>20</formula>
    </cfRule>
    <cfRule type="cellIs" dxfId="168" priority="30" operator="between">
      <formula>2</formula>
      <formula>10</formula>
    </cfRule>
    <cfRule type="cellIs" dxfId="167" priority="31" operator="equal">
      <formula>1</formula>
    </cfRule>
  </conditionalFormatting>
  <conditionalFormatting sqref="B2:R29">
    <cfRule type="cellIs" dxfId="166" priority="3" operator="greaterThanOrEqual">
      <formula>9</formula>
    </cfRule>
    <cfRule type="cellIs" dxfId="165" priority="4" operator="between">
      <formula>7</formula>
      <formula>7.999</formula>
    </cfRule>
    <cfRule type="cellIs" dxfId="164" priority="5" operator="between">
      <formula>6</formula>
      <formula>6.999</formula>
    </cfRule>
    <cfRule type="cellIs" dxfId="163" priority="6" operator="between">
      <formula>5</formula>
      <formula>5.999</formula>
    </cfRule>
    <cfRule type="cellIs" dxfId="162" priority="7" operator="between">
      <formula>4</formula>
      <formula>4.999</formula>
    </cfRule>
    <cfRule type="cellIs" dxfId="161" priority="8" operator="between">
      <formula>3</formula>
      <formula>3.999</formula>
    </cfRule>
    <cfRule type="cellIs" dxfId="160" priority="9" operator="between">
      <formula>2</formula>
      <formula>2.999</formula>
    </cfRule>
    <cfRule type="cellIs" dxfId="159" priority="10" operator="between">
      <formula>1</formula>
      <formula>1.999</formula>
    </cfRule>
    <cfRule type="cellIs" dxfId="158" priority="11" operator="between">
      <formula>0.001</formula>
      <formula>0.999</formula>
    </cfRule>
  </conditionalFormatting>
  <conditionalFormatting sqref="B1:T1048576">
    <cfRule type="containsErrors" dxfId="157" priority="2">
      <formula>ISERROR(B1)</formula>
    </cfRule>
  </conditionalFormatting>
  <conditionalFormatting sqref="B2:T29">
    <cfRule type="containsText" dxfId="156" priority="1" operator="containsText" text="No Time">
      <formula>NOT(ISERROR(SEARCH("No Time",B2)))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5" x14ac:dyDescent="0.25"/>
  <cols>
    <col min="1" max="1" width="22.85546875" style="1" customWidth="1"/>
    <col min="2" max="17" width="4.7109375" customWidth="1"/>
    <col min="19" max="19" width="5.7109375" customWidth="1"/>
    <col min="20" max="20" width="7.140625" customWidth="1"/>
  </cols>
  <sheetData>
    <row r="1" spans="1:20" s="1" customFormat="1" x14ac:dyDescent="0.25">
      <c r="B1" s="9" t="s">
        <v>34</v>
      </c>
      <c r="C1" s="9" t="s">
        <v>90</v>
      </c>
      <c r="D1" s="9" t="s">
        <v>23</v>
      </c>
      <c r="E1" s="9" t="s">
        <v>22</v>
      </c>
      <c r="F1" s="9" t="s">
        <v>24</v>
      </c>
      <c r="G1" s="9" t="s">
        <v>32</v>
      </c>
      <c r="H1" s="9" t="s">
        <v>27</v>
      </c>
      <c r="I1" s="9" t="s">
        <v>28</v>
      </c>
      <c r="J1" s="9" t="s">
        <v>29</v>
      </c>
      <c r="K1" s="9" t="s">
        <v>30</v>
      </c>
      <c r="L1" s="9" t="s">
        <v>109</v>
      </c>
      <c r="M1" s="9" t="s">
        <v>33</v>
      </c>
      <c r="N1" s="9" t="s">
        <v>110</v>
      </c>
      <c r="O1" s="9" t="s">
        <v>111</v>
      </c>
      <c r="P1" s="9" t="s">
        <v>112</v>
      </c>
      <c r="Q1" s="9" t="s">
        <v>19</v>
      </c>
      <c r="R1" s="7" t="s">
        <v>36</v>
      </c>
      <c r="S1" s="1" t="s">
        <v>64</v>
      </c>
      <c r="T1" s="1" t="s">
        <v>141</v>
      </c>
    </row>
    <row r="2" spans="1:20" x14ac:dyDescent="0.25">
      <c r="A2" s="1" t="s">
        <v>113</v>
      </c>
      <c r="B2" s="10">
        <v>2</v>
      </c>
      <c r="C2" s="10">
        <v>1</v>
      </c>
      <c r="D2" s="10">
        <v>2</v>
      </c>
      <c r="E2" s="10">
        <v>7</v>
      </c>
      <c r="F2" s="10">
        <v>4</v>
      </c>
      <c r="G2" s="10">
        <v>1</v>
      </c>
      <c r="H2" s="10">
        <v>7</v>
      </c>
      <c r="I2" s="10"/>
      <c r="J2" s="10"/>
      <c r="K2" s="10"/>
      <c r="L2" s="10"/>
      <c r="M2" s="10"/>
      <c r="N2" s="10"/>
      <c r="O2" s="10"/>
      <c r="P2" s="10"/>
      <c r="Q2" s="10"/>
      <c r="R2" s="12">
        <f t="shared" ref="R2:R27" si="0">AVERAGE(B2:Q2)</f>
        <v>3.4285714285714284</v>
      </c>
      <c r="S2" s="26">
        <f>RANK(R2,$R$2:$R$27,1)</f>
        <v>1</v>
      </c>
      <c r="T2">
        <v>6</v>
      </c>
    </row>
    <row r="3" spans="1:20" x14ac:dyDescent="0.25">
      <c r="A3" s="1" t="s">
        <v>114</v>
      </c>
      <c r="B3" s="10">
        <v>4</v>
      </c>
      <c r="C3" s="10">
        <v>6</v>
      </c>
      <c r="D3" s="10">
        <v>1</v>
      </c>
      <c r="E3" s="10">
        <v>9</v>
      </c>
      <c r="F3" s="10">
        <v>8</v>
      </c>
      <c r="G3" s="10">
        <v>7</v>
      </c>
      <c r="H3" s="10">
        <v>11</v>
      </c>
      <c r="I3" s="10"/>
      <c r="J3" s="10"/>
      <c r="K3" s="10"/>
      <c r="L3" s="10"/>
      <c r="M3" s="10"/>
      <c r="N3" s="10"/>
      <c r="O3" s="10"/>
      <c r="P3" s="10"/>
      <c r="Q3" s="10"/>
      <c r="R3" s="12">
        <f t="shared" si="0"/>
        <v>6.5714285714285712</v>
      </c>
      <c r="S3" s="26">
        <f t="shared" ref="S3:S27" si="1">RANK(R3,$R$2:$R$27,1)</f>
        <v>9</v>
      </c>
      <c r="T3">
        <v>1</v>
      </c>
    </row>
    <row r="4" spans="1:20" x14ac:dyDescent="0.25">
      <c r="A4" s="1" t="s">
        <v>115</v>
      </c>
      <c r="B4" s="10">
        <v>1</v>
      </c>
      <c r="C4" s="10">
        <v>3</v>
      </c>
      <c r="D4" s="10">
        <v>7</v>
      </c>
      <c r="E4" s="10">
        <v>1</v>
      </c>
      <c r="F4" s="10">
        <v>6</v>
      </c>
      <c r="G4" s="10">
        <v>8</v>
      </c>
      <c r="H4" s="10">
        <v>1</v>
      </c>
      <c r="I4" s="10"/>
      <c r="J4" s="10"/>
      <c r="K4" s="10"/>
      <c r="L4" s="10"/>
      <c r="M4" s="10"/>
      <c r="N4" s="10"/>
      <c r="O4" s="10"/>
      <c r="P4" s="10"/>
      <c r="Q4" s="10"/>
      <c r="R4" s="12">
        <f t="shared" si="0"/>
        <v>3.8571428571428572</v>
      </c>
      <c r="S4" s="26">
        <f t="shared" si="1"/>
        <v>2</v>
      </c>
      <c r="T4">
        <v>5</v>
      </c>
    </row>
    <row r="5" spans="1:20" x14ac:dyDescent="0.25">
      <c r="A5" s="1" t="s">
        <v>116</v>
      </c>
      <c r="B5" s="10">
        <v>8</v>
      </c>
      <c r="C5" s="10">
        <v>8</v>
      </c>
      <c r="D5" s="10">
        <v>4</v>
      </c>
      <c r="E5" s="10">
        <v>3</v>
      </c>
      <c r="F5" s="10">
        <v>10</v>
      </c>
      <c r="G5" s="10">
        <v>5</v>
      </c>
      <c r="H5" s="10">
        <v>4</v>
      </c>
      <c r="I5" s="10"/>
      <c r="J5" s="10"/>
      <c r="K5" s="10"/>
      <c r="L5" s="10"/>
      <c r="M5" s="10"/>
      <c r="N5" s="10"/>
      <c r="O5" s="10"/>
      <c r="P5" s="10"/>
      <c r="Q5" s="10"/>
      <c r="R5" s="12">
        <f t="shared" si="0"/>
        <v>6</v>
      </c>
      <c r="S5" s="26">
        <f t="shared" si="1"/>
        <v>7</v>
      </c>
      <c r="T5">
        <v>2</v>
      </c>
    </row>
    <row r="6" spans="1:20" x14ac:dyDescent="0.25">
      <c r="A6" s="1" t="s">
        <v>117</v>
      </c>
      <c r="B6" s="10">
        <v>3</v>
      </c>
      <c r="C6" s="10">
        <v>2</v>
      </c>
      <c r="D6" s="10">
        <v>6</v>
      </c>
      <c r="E6" s="10">
        <v>5</v>
      </c>
      <c r="F6" s="10">
        <v>1</v>
      </c>
      <c r="G6" s="10">
        <v>6</v>
      </c>
      <c r="H6" s="10">
        <v>5</v>
      </c>
      <c r="I6" s="10"/>
      <c r="J6" s="10"/>
      <c r="K6" s="10"/>
      <c r="L6" s="10"/>
      <c r="M6" s="10"/>
      <c r="N6" s="10"/>
      <c r="O6" s="10"/>
      <c r="P6" s="10"/>
      <c r="Q6" s="10"/>
      <c r="R6" s="12">
        <f t="shared" si="0"/>
        <v>4</v>
      </c>
      <c r="S6" s="26">
        <f t="shared" si="1"/>
        <v>3</v>
      </c>
      <c r="T6">
        <v>4</v>
      </c>
    </row>
    <row r="7" spans="1:20" x14ac:dyDescent="0.25">
      <c r="A7" s="1" t="s">
        <v>118</v>
      </c>
      <c r="B7" s="10">
        <v>7</v>
      </c>
      <c r="C7" s="10">
        <v>9</v>
      </c>
      <c r="D7" s="10">
        <v>3</v>
      </c>
      <c r="E7" s="10">
        <v>8</v>
      </c>
      <c r="F7" s="10">
        <v>5</v>
      </c>
      <c r="G7" s="10">
        <v>4</v>
      </c>
      <c r="H7" s="10">
        <v>3</v>
      </c>
      <c r="I7" s="10"/>
      <c r="J7" s="10"/>
      <c r="K7" s="10"/>
      <c r="L7" s="10"/>
      <c r="M7" s="10"/>
      <c r="N7" s="10"/>
      <c r="O7" s="10"/>
      <c r="P7" s="10"/>
      <c r="Q7" s="10"/>
      <c r="R7" s="12">
        <f t="shared" si="0"/>
        <v>5.5714285714285712</v>
      </c>
      <c r="S7" s="26">
        <f t="shared" si="1"/>
        <v>5</v>
      </c>
      <c r="T7">
        <v>3</v>
      </c>
    </row>
    <row r="8" spans="1:20" x14ac:dyDescent="0.25">
      <c r="A8" s="1" t="s">
        <v>119</v>
      </c>
      <c r="B8" s="10">
        <v>6</v>
      </c>
      <c r="C8" s="10">
        <v>5</v>
      </c>
      <c r="D8" s="10">
        <v>8</v>
      </c>
      <c r="E8" s="10">
        <v>2</v>
      </c>
      <c r="F8" s="10">
        <v>7</v>
      </c>
      <c r="G8" s="10">
        <v>3</v>
      </c>
      <c r="H8" s="10">
        <v>6</v>
      </c>
      <c r="I8" s="10"/>
      <c r="J8" s="10"/>
      <c r="K8" s="10"/>
      <c r="L8" s="10"/>
      <c r="M8" s="10"/>
      <c r="N8" s="10"/>
      <c r="O8" s="10"/>
      <c r="P8" s="10"/>
      <c r="Q8" s="10"/>
      <c r="R8" s="12">
        <f t="shared" si="0"/>
        <v>5.2857142857142856</v>
      </c>
      <c r="S8" s="26">
        <f t="shared" si="1"/>
        <v>4</v>
      </c>
      <c r="T8">
        <v>4</v>
      </c>
    </row>
    <row r="9" spans="1:20" x14ac:dyDescent="0.25">
      <c r="A9" s="1" t="s">
        <v>120</v>
      </c>
      <c r="B9" s="10">
        <v>9</v>
      </c>
      <c r="C9" s="10">
        <v>7</v>
      </c>
      <c r="D9" s="10">
        <v>9</v>
      </c>
      <c r="E9" s="10">
        <v>10</v>
      </c>
      <c r="F9" s="10">
        <v>2</v>
      </c>
      <c r="G9" s="10">
        <v>2</v>
      </c>
      <c r="H9" s="10">
        <v>2</v>
      </c>
      <c r="I9" s="10"/>
      <c r="J9" s="10"/>
      <c r="K9" s="10"/>
      <c r="L9" s="10"/>
      <c r="M9" s="10"/>
      <c r="N9" s="10"/>
      <c r="O9" s="10"/>
      <c r="P9" s="10"/>
      <c r="Q9" s="10"/>
      <c r="R9" s="12">
        <f t="shared" si="0"/>
        <v>5.8571428571428568</v>
      </c>
      <c r="S9" s="26">
        <f t="shared" si="1"/>
        <v>6</v>
      </c>
      <c r="T9">
        <v>3</v>
      </c>
    </row>
    <row r="10" spans="1:20" x14ac:dyDescent="0.25">
      <c r="A10" s="1" t="s">
        <v>121</v>
      </c>
      <c r="B10" s="10">
        <v>10</v>
      </c>
      <c r="C10" s="10">
        <v>10</v>
      </c>
      <c r="D10" s="10">
        <v>10</v>
      </c>
      <c r="E10" s="10">
        <v>4</v>
      </c>
      <c r="F10" s="10">
        <v>9</v>
      </c>
      <c r="G10" s="10">
        <v>9</v>
      </c>
      <c r="H10" s="10">
        <v>15</v>
      </c>
      <c r="I10" s="10"/>
      <c r="J10" s="16"/>
      <c r="K10" s="16"/>
      <c r="L10" s="16"/>
      <c r="M10" s="16"/>
      <c r="N10" s="16"/>
      <c r="O10" s="16"/>
      <c r="P10" s="16"/>
      <c r="Q10" s="16"/>
      <c r="R10" s="12">
        <f t="shared" si="0"/>
        <v>9.5714285714285712</v>
      </c>
      <c r="S10" s="26">
        <f t="shared" si="1"/>
        <v>10</v>
      </c>
      <c r="T10">
        <v>2</v>
      </c>
    </row>
    <row r="11" spans="1:20" x14ac:dyDescent="0.25">
      <c r="A11" s="1" t="s">
        <v>122</v>
      </c>
      <c r="B11" s="10">
        <v>5</v>
      </c>
      <c r="C11" s="10">
        <v>4</v>
      </c>
      <c r="D11" s="10">
        <v>5</v>
      </c>
      <c r="E11" s="10">
        <v>6</v>
      </c>
      <c r="F11" s="10">
        <v>3</v>
      </c>
      <c r="G11" s="10">
        <v>10</v>
      </c>
      <c r="H11" s="10">
        <v>9</v>
      </c>
      <c r="I11" s="10"/>
      <c r="J11" s="10"/>
      <c r="K11" s="10"/>
      <c r="L11" s="10"/>
      <c r="M11" s="10"/>
      <c r="N11" s="10"/>
      <c r="O11" s="10"/>
      <c r="P11" s="10"/>
      <c r="Q11" s="10"/>
      <c r="R11" s="12">
        <f t="shared" si="0"/>
        <v>6</v>
      </c>
      <c r="S11" s="26">
        <f t="shared" si="1"/>
        <v>7</v>
      </c>
      <c r="T11">
        <v>5</v>
      </c>
    </row>
    <row r="12" spans="1:20" x14ac:dyDescent="0.25">
      <c r="A12" s="1" t="s">
        <v>123</v>
      </c>
      <c r="B12" s="10">
        <v>15</v>
      </c>
      <c r="C12" s="14">
        <v>15</v>
      </c>
      <c r="D12" s="14">
        <v>14</v>
      </c>
      <c r="E12" s="10">
        <v>16</v>
      </c>
      <c r="F12" s="14">
        <v>13</v>
      </c>
      <c r="G12" s="14">
        <v>13</v>
      </c>
      <c r="H12" s="14">
        <v>18</v>
      </c>
      <c r="I12" s="14"/>
      <c r="J12" s="14"/>
      <c r="K12" s="14"/>
      <c r="L12" s="14"/>
      <c r="M12" s="14"/>
      <c r="N12" s="14"/>
      <c r="O12" s="14"/>
      <c r="P12" s="14"/>
      <c r="Q12" s="14"/>
      <c r="R12" s="12">
        <f t="shared" si="0"/>
        <v>14.857142857142858</v>
      </c>
      <c r="S12" s="26">
        <f t="shared" si="1"/>
        <v>16</v>
      </c>
      <c r="T12">
        <v>3</v>
      </c>
    </row>
    <row r="13" spans="1:20" x14ac:dyDescent="0.25">
      <c r="A13" s="1" t="s">
        <v>124</v>
      </c>
      <c r="B13" s="14">
        <v>12</v>
      </c>
      <c r="C13" s="10">
        <v>12</v>
      </c>
      <c r="D13" s="10">
        <v>17</v>
      </c>
      <c r="E13" s="14">
        <v>18</v>
      </c>
      <c r="F13" s="10">
        <v>11</v>
      </c>
      <c r="G13" s="14">
        <v>14</v>
      </c>
      <c r="H13" s="10">
        <v>14</v>
      </c>
      <c r="I13" s="14"/>
      <c r="J13" s="10"/>
      <c r="K13" s="10"/>
      <c r="L13" s="10"/>
      <c r="M13" s="10"/>
      <c r="N13" s="10"/>
      <c r="O13" s="14"/>
      <c r="P13" s="14"/>
      <c r="Q13" s="14"/>
      <c r="R13" s="12">
        <f t="shared" si="0"/>
        <v>14</v>
      </c>
      <c r="S13" s="26">
        <f t="shared" si="1"/>
        <v>13</v>
      </c>
      <c r="T13">
        <v>4</v>
      </c>
    </row>
    <row r="14" spans="1:20" x14ac:dyDescent="0.25">
      <c r="A14" s="1" t="s">
        <v>125</v>
      </c>
      <c r="B14" s="10">
        <v>14</v>
      </c>
      <c r="C14" s="10">
        <v>13</v>
      </c>
      <c r="D14" s="10">
        <v>11</v>
      </c>
      <c r="E14" s="10">
        <v>11</v>
      </c>
      <c r="F14" s="10">
        <v>16</v>
      </c>
      <c r="G14" s="10">
        <v>11</v>
      </c>
      <c r="H14" s="10">
        <v>8</v>
      </c>
      <c r="I14" s="10"/>
      <c r="J14" s="10"/>
      <c r="K14" s="10"/>
      <c r="L14" s="10"/>
      <c r="M14" s="10"/>
      <c r="N14" s="10"/>
      <c r="O14" s="10"/>
      <c r="P14" s="10"/>
      <c r="Q14" s="10"/>
      <c r="R14" s="12">
        <f t="shared" si="0"/>
        <v>12</v>
      </c>
      <c r="S14" s="26">
        <f t="shared" si="1"/>
        <v>11</v>
      </c>
      <c r="T14">
        <v>5</v>
      </c>
    </row>
    <row r="15" spans="1:20" x14ac:dyDescent="0.25">
      <c r="A15" s="1" t="s">
        <v>126</v>
      </c>
      <c r="B15" s="10">
        <v>11</v>
      </c>
      <c r="C15" s="10">
        <v>11</v>
      </c>
      <c r="D15" s="10">
        <v>16</v>
      </c>
      <c r="E15" s="10">
        <v>13</v>
      </c>
      <c r="F15" s="10">
        <v>17</v>
      </c>
      <c r="G15" s="10">
        <v>18</v>
      </c>
      <c r="H15" s="10">
        <v>10</v>
      </c>
      <c r="I15" s="10"/>
      <c r="J15" s="10"/>
      <c r="K15" s="10"/>
      <c r="L15" s="10"/>
      <c r="M15" s="10"/>
      <c r="N15" s="10"/>
      <c r="O15" s="10"/>
      <c r="P15" s="10"/>
      <c r="Q15" s="10"/>
      <c r="R15" s="12">
        <f t="shared" si="0"/>
        <v>13.714285714285714</v>
      </c>
      <c r="S15" s="26">
        <f t="shared" si="1"/>
        <v>12</v>
      </c>
      <c r="T15">
        <v>2</v>
      </c>
    </row>
    <row r="16" spans="1:20" x14ac:dyDescent="0.25">
      <c r="A16" s="1" t="s">
        <v>127</v>
      </c>
      <c r="B16" s="10">
        <v>16</v>
      </c>
      <c r="C16" s="10">
        <v>17</v>
      </c>
      <c r="D16" s="10">
        <v>12</v>
      </c>
      <c r="E16" s="10">
        <v>14</v>
      </c>
      <c r="F16" s="10">
        <v>15</v>
      </c>
      <c r="G16" s="10">
        <v>12</v>
      </c>
      <c r="H16" s="10">
        <v>12</v>
      </c>
      <c r="I16" s="10"/>
      <c r="J16" s="10"/>
      <c r="K16" s="10"/>
      <c r="L16" s="10"/>
      <c r="M16" s="10"/>
      <c r="N16" s="10"/>
      <c r="O16" s="10"/>
      <c r="P16" s="10"/>
      <c r="Q16" s="10"/>
      <c r="R16" s="12">
        <f t="shared" si="0"/>
        <v>14</v>
      </c>
      <c r="S16" s="26">
        <f t="shared" si="1"/>
        <v>13</v>
      </c>
      <c r="T16">
        <v>4</v>
      </c>
    </row>
    <row r="17" spans="1:20" x14ac:dyDescent="0.25">
      <c r="A17" s="1" t="s">
        <v>128</v>
      </c>
      <c r="B17" s="10">
        <v>17</v>
      </c>
      <c r="C17" s="10">
        <v>16</v>
      </c>
      <c r="D17" s="10">
        <v>13</v>
      </c>
      <c r="E17" s="10">
        <v>12</v>
      </c>
      <c r="F17" s="10">
        <v>12</v>
      </c>
      <c r="G17" s="10">
        <v>15</v>
      </c>
      <c r="H17" s="10">
        <v>17</v>
      </c>
      <c r="I17" s="10"/>
      <c r="J17" s="10"/>
      <c r="K17" s="10"/>
      <c r="L17" s="10"/>
      <c r="M17" s="10"/>
      <c r="N17" s="10"/>
      <c r="O17" s="10"/>
      <c r="P17" s="10"/>
      <c r="Q17" s="10"/>
      <c r="R17" s="12">
        <f t="shared" si="0"/>
        <v>14.571428571428571</v>
      </c>
      <c r="S17" s="26">
        <f t="shared" si="1"/>
        <v>15</v>
      </c>
      <c r="T17">
        <v>3</v>
      </c>
    </row>
    <row r="18" spans="1:20" x14ac:dyDescent="0.25">
      <c r="A18" s="1" t="s">
        <v>129</v>
      </c>
      <c r="B18" s="10">
        <v>13</v>
      </c>
      <c r="C18" s="10">
        <v>14</v>
      </c>
      <c r="D18" s="10">
        <v>18</v>
      </c>
      <c r="E18" s="10">
        <v>15</v>
      </c>
      <c r="F18" s="10">
        <v>14</v>
      </c>
      <c r="G18" s="10">
        <v>16</v>
      </c>
      <c r="H18" s="10">
        <v>16</v>
      </c>
      <c r="I18" s="10"/>
      <c r="J18" s="10"/>
      <c r="K18" s="10"/>
      <c r="L18" s="10"/>
      <c r="M18" s="10"/>
      <c r="N18" s="10"/>
      <c r="O18" s="10"/>
      <c r="P18" s="10"/>
      <c r="Q18" s="10"/>
      <c r="R18" s="12">
        <f t="shared" si="0"/>
        <v>15.142857142857142</v>
      </c>
      <c r="S18" s="26">
        <f t="shared" si="1"/>
        <v>17</v>
      </c>
      <c r="T18">
        <v>6</v>
      </c>
    </row>
    <row r="19" spans="1:20" x14ac:dyDescent="0.25">
      <c r="A19" s="1" t="s">
        <v>130</v>
      </c>
      <c r="B19" s="10">
        <v>19</v>
      </c>
      <c r="C19" s="10">
        <v>19</v>
      </c>
      <c r="D19" s="10">
        <v>19</v>
      </c>
      <c r="E19" s="10">
        <v>17</v>
      </c>
      <c r="F19" s="10">
        <v>19</v>
      </c>
      <c r="G19" s="10">
        <v>19</v>
      </c>
      <c r="H19" s="10">
        <v>13</v>
      </c>
      <c r="I19" s="10"/>
      <c r="J19" s="10"/>
      <c r="K19" s="10"/>
      <c r="L19" s="10"/>
      <c r="M19" s="10"/>
      <c r="N19" s="10"/>
      <c r="O19" s="10"/>
      <c r="P19" s="10"/>
      <c r="Q19" s="10"/>
      <c r="R19" s="12">
        <f t="shared" si="0"/>
        <v>17.857142857142858</v>
      </c>
      <c r="S19" s="26">
        <f t="shared" si="1"/>
        <v>18</v>
      </c>
      <c r="T19">
        <v>1</v>
      </c>
    </row>
    <row r="20" spans="1:20" x14ac:dyDescent="0.25">
      <c r="A20" s="1" t="s">
        <v>131</v>
      </c>
      <c r="B20" s="10">
        <v>20</v>
      </c>
      <c r="C20" s="10">
        <v>20</v>
      </c>
      <c r="D20" s="10">
        <v>20</v>
      </c>
      <c r="E20" s="10">
        <v>20</v>
      </c>
      <c r="F20" s="10">
        <v>18</v>
      </c>
      <c r="G20" s="10">
        <v>20</v>
      </c>
      <c r="H20" s="10">
        <v>19</v>
      </c>
      <c r="I20" s="10"/>
      <c r="J20" s="10"/>
      <c r="K20" s="10"/>
      <c r="L20" s="10"/>
      <c r="M20" s="10"/>
      <c r="N20" s="10"/>
      <c r="O20" s="16"/>
      <c r="P20" s="10"/>
      <c r="Q20" s="10"/>
      <c r="R20" s="12">
        <f t="shared" si="0"/>
        <v>19.571428571428573</v>
      </c>
      <c r="S20" s="26">
        <f t="shared" si="1"/>
        <v>20</v>
      </c>
      <c r="T20">
        <v>2</v>
      </c>
    </row>
    <row r="21" spans="1:20" x14ac:dyDescent="0.25">
      <c r="A21" s="1" t="s">
        <v>132</v>
      </c>
      <c r="B21" s="10">
        <v>18</v>
      </c>
      <c r="C21" s="10">
        <v>18</v>
      </c>
      <c r="D21" s="10">
        <v>15</v>
      </c>
      <c r="E21" s="10">
        <v>19</v>
      </c>
      <c r="F21" s="10">
        <v>20</v>
      </c>
      <c r="G21" s="10">
        <v>17</v>
      </c>
      <c r="H21" s="10">
        <v>20</v>
      </c>
      <c r="I21" s="10"/>
      <c r="J21" s="10"/>
      <c r="K21" s="10"/>
      <c r="L21" s="10"/>
      <c r="M21" s="10"/>
      <c r="N21" s="10"/>
      <c r="O21" s="10"/>
      <c r="P21" s="10"/>
      <c r="Q21" s="10"/>
      <c r="R21" s="12">
        <f t="shared" si="0"/>
        <v>18.142857142857142</v>
      </c>
      <c r="S21" s="26">
        <f t="shared" si="1"/>
        <v>19</v>
      </c>
      <c r="T21">
        <v>5</v>
      </c>
    </row>
    <row r="22" spans="1:20" x14ac:dyDescent="0.25">
      <c r="A22" s="1" t="s">
        <v>135</v>
      </c>
      <c r="B22" s="10">
        <v>26</v>
      </c>
      <c r="C22" s="10">
        <v>26</v>
      </c>
      <c r="D22" s="10">
        <v>26</v>
      </c>
      <c r="E22" s="10">
        <v>26</v>
      </c>
      <c r="F22" s="10">
        <v>25</v>
      </c>
      <c r="G22" s="10">
        <v>24</v>
      </c>
      <c r="H22" s="10">
        <v>26</v>
      </c>
      <c r="I22" s="16"/>
      <c r="J22" s="16"/>
      <c r="K22" s="16"/>
      <c r="L22" s="16"/>
      <c r="M22" s="16"/>
      <c r="N22" s="16"/>
      <c r="O22" s="10"/>
      <c r="P22" s="16"/>
      <c r="Q22" s="16"/>
      <c r="R22" s="12">
        <f t="shared" si="0"/>
        <v>25.571428571428573</v>
      </c>
      <c r="S22" s="26">
        <f t="shared" si="1"/>
        <v>26</v>
      </c>
      <c r="T22" t="s">
        <v>163</v>
      </c>
    </row>
    <row r="23" spans="1:20" x14ac:dyDescent="0.25">
      <c r="A23" s="1" t="s">
        <v>136</v>
      </c>
      <c r="B23" s="10">
        <v>22</v>
      </c>
      <c r="C23" s="10">
        <v>22</v>
      </c>
      <c r="D23" s="10">
        <v>24</v>
      </c>
      <c r="E23" s="10">
        <v>21</v>
      </c>
      <c r="F23" s="10">
        <v>23</v>
      </c>
      <c r="G23" s="10">
        <v>21</v>
      </c>
      <c r="H23" s="10">
        <v>22</v>
      </c>
      <c r="I23" s="10"/>
      <c r="J23" s="10"/>
      <c r="K23" s="10"/>
      <c r="L23" s="10"/>
      <c r="M23" s="10"/>
      <c r="N23" s="10"/>
      <c r="O23" s="10"/>
      <c r="P23" s="10"/>
      <c r="Q23" s="10"/>
      <c r="R23" s="12">
        <f t="shared" si="0"/>
        <v>22.142857142857142</v>
      </c>
      <c r="S23" s="26">
        <f t="shared" si="1"/>
        <v>21</v>
      </c>
      <c r="T23" t="s">
        <v>164</v>
      </c>
    </row>
    <row r="24" spans="1:20" x14ac:dyDescent="0.25">
      <c r="A24" s="1" t="s">
        <v>133</v>
      </c>
      <c r="B24" s="10">
        <v>21</v>
      </c>
      <c r="C24" s="10">
        <v>21</v>
      </c>
      <c r="D24" s="10">
        <v>21</v>
      </c>
      <c r="E24" s="10">
        <v>23</v>
      </c>
      <c r="F24" s="10">
        <v>24</v>
      </c>
      <c r="G24" s="10">
        <v>23</v>
      </c>
      <c r="H24" s="10">
        <v>24</v>
      </c>
      <c r="I24" s="10"/>
      <c r="J24" s="10"/>
      <c r="K24" s="10"/>
      <c r="L24" s="10"/>
      <c r="M24" s="10"/>
      <c r="N24" s="10"/>
      <c r="O24" s="10"/>
      <c r="P24" s="10"/>
      <c r="Q24" s="10"/>
      <c r="R24" s="12">
        <f t="shared" si="0"/>
        <v>22.428571428571427</v>
      </c>
      <c r="S24" s="26">
        <f t="shared" si="1"/>
        <v>22</v>
      </c>
      <c r="T24">
        <v>5</v>
      </c>
    </row>
    <row r="25" spans="1:20" x14ac:dyDescent="0.25">
      <c r="A25" s="1" t="s">
        <v>134</v>
      </c>
      <c r="B25" s="10">
        <v>23</v>
      </c>
      <c r="C25" s="10">
        <v>23</v>
      </c>
      <c r="D25" s="10">
        <v>25</v>
      </c>
      <c r="E25" s="10">
        <v>24</v>
      </c>
      <c r="F25" s="10">
        <v>26</v>
      </c>
      <c r="G25" s="10">
        <v>22</v>
      </c>
      <c r="H25" s="10">
        <v>23</v>
      </c>
      <c r="I25" s="10"/>
      <c r="J25" s="10"/>
      <c r="K25" s="10"/>
      <c r="L25" s="10"/>
      <c r="M25" s="10"/>
      <c r="N25" s="10"/>
      <c r="O25" s="10"/>
      <c r="P25" s="10"/>
      <c r="Q25" s="10"/>
      <c r="R25" s="12">
        <f t="shared" si="0"/>
        <v>23.714285714285715</v>
      </c>
      <c r="S25" s="26">
        <f t="shared" si="1"/>
        <v>24</v>
      </c>
      <c r="T25">
        <v>2</v>
      </c>
    </row>
    <row r="26" spans="1:20" x14ac:dyDescent="0.25">
      <c r="A26" s="1" t="s">
        <v>137</v>
      </c>
      <c r="B26" s="10">
        <v>25</v>
      </c>
      <c r="C26" s="10">
        <v>24</v>
      </c>
      <c r="D26" s="10">
        <v>23</v>
      </c>
      <c r="E26" s="10">
        <v>22</v>
      </c>
      <c r="F26" s="10">
        <v>22</v>
      </c>
      <c r="G26" s="10">
        <v>26</v>
      </c>
      <c r="H26" s="10">
        <v>21</v>
      </c>
      <c r="I26" s="10"/>
      <c r="J26" s="10"/>
      <c r="K26" s="10"/>
      <c r="L26" s="10"/>
      <c r="M26" s="10"/>
      <c r="N26" s="10"/>
      <c r="O26" s="10"/>
      <c r="P26" s="10"/>
      <c r="Q26" s="10"/>
      <c r="R26" s="12">
        <f t="shared" si="0"/>
        <v>23.285714285714285</v>
      </c>
      <c r="S26" s="26">
        <f t="shared" si="1"/>
        <v>23</v>
      </c>
      <c r="T26" t="s">
        <v>165</v>
      </c>
    </row>
    <row r="27" spans="1:20" x14ac:dyDescent="0.25">
      <c r="A27" s="1" t="s">
        <v>140</v>
      </c>
      <c r="B27" s="10">
        <v>24</v>
      </c>
      <c r="C27" s="10">
        <v>25</v>
      </c>
      <c r="D27" s="16">
        <v>22</v>
      </c>
      <c r="E27" s="10">
        <v>25</v>
      </c>
      <c r="F27" s="10">
        <v>21</v>
      </c>
      <c r="G27" s="10">
        <v>25</v>
      </c>
      <c r="H27" s="10">
        <v>25</v>
      </c>
      <c r="I27" s="16"/>
      <c r="J27" s="16"/>
      <c r="K27" s="16"/>
      <c r="L27" s="16"/>
      <c r="M27" s="16"/>
      <c r="N27" s="16"/>
      <c r="O27" s="16"/>
      <c r="P27" s="16"/>
      <c r="Q27" s="16"/>
      <c r="R27" s="12">
        <f t="shared" si="0"/>
        <v>23.857142857142858</v>
      </c>
      <c r="S27" s="26">
        <f t="shared" si="1"/>
        <v>25</v>
      </c>
      <c r="T27" t="s">
        <v>166</v>
      </c>
    </row>
  </sheetData>
  <conditionalFormatting sqref="G2:Q9 G11:Q19 G23:Q25 G10:I10 G21:Q21 B26:I26 B27:C27 B2:F25 H20 E27:H27 H22">
    <cfRule type="cellIs" dxfId="155" priority="18" operator="between">
      <formula>27</formula>
      <formula>28</formula>
    </cfRule>
    <cfRule type="cellIs" dxfId="154" priority="19" operator="between">
      <formula>21</formula>
      <formula>26</formula>
    </cfRule>
    <cfRule type="cellIs" dxfId="153" priority="20" operator="between">
      <formula>11</formula>
      <formula>20</formula>
    </cfRule>
    <cfRule type="cellIs" dxfId="152" priority="21" operator="between">
      <formula>2</formula>
      <formula>10</formula>
    </cfRule>
    <cfRule type="cellIs" dxfId="151" priority="22" operator="equal">
      <formula>1</formula>
    </cfRule>
  </conditionalFormatting>
  <conditionalFormatting sqref="J26:Q26 G22 O22 I20:N20 P20:Q20">
    <cfRule type="cellIs" dxfId="150" priority="32" operator="between">
      <formula>27</formula>
      <formula>28</formula>
    </cfRule>
    <cfRule type="cellIs" dxfId="149" priority="33" operator="between">
      <formula>21</formula>
      <formula>26</formula>
    </cfRule>
    <cfRule type="cellIs" dxfId="148" priority="34" operator="between">
      <formula>11</formula>
      <formula>20</formula>
    </cfRule>
    <cfRule type="cellIs" dxfId="147" priority="35" operator="between">
      <formula>2</formula>
      <formula>10</formula>
    </cfRule>
    <cfRule type="cellIs" dxfId="146" priority="36" operator="equal">
      <formula>1</formula>
    </cfRule>
  </conditionalFormatting>
  <conditionalFormatting sqref="G20">
    <cfRule type="cellIs" dxfId="145" priority="7" operator="between">
      <formula>27</formula>
      <formula>28</formula>
    </cfRule>
    <cfRule type="cellIs" dxfId="144" priority="8" operator="between">
      <formula>21</formula>
      <formula>26</formula>
    </cfRule>
    <cfRule type="cellIs" dxfId="143" priority="9" operator="between">
      <formula>11</formula>
      <formula>20</formula>
    </cfRule>
    <cfRule type="cellIs" dxfId="142" priority="10" operator="between">
      <formula>2</formula>
      <formula>10</formula>
    </cfRule>
    <cfRule type="cellIs" dxfId="141" priority="11" operator="equal">
      <formula>1</formula>
    </cfRule>
  </conditionalFormatting>
  <conditionalFormatting sqref="R2:R27">
    <cfRule type="top10" dxfId="140" priority="118" bottom="1" rank="1"/>
    <cfRule type="cellIs" dxfId="139" priority="119" operator="between">
      <formula>27</formula>
      <formula>28</formula>
    </cfRule>
    <cfRule type="cellIs" dxfId="138" priority="120" operator="between">
      <formula>21</formula>
      <formula>26</formula>
    </cfRule>
    <cfRule type="cellIs" dxfId="137" priority="121" operator="between">
      <formula>11</formula>
      <formula>20</formula>
    </cfRule>
    <cfRule type="cellIs" dxfId="136" priority="122" operator="between">
      <formula>2</formula>
      <formula>10</formula>
    </cfRule>
    <cfRule type="cellIs" dxfId="135" priority="123" operator="equal">
      <formula>1</formula>
    </cfRule>
  </conditionalFormatting>
  <conditionalFormatting sqref="S2:S27">
    <cfRule type="top10" dxfId="134" priority="1" bottom="1" rank="1"/>
    <cfRule type="cellIs" dxfId="133" priority="2" operator="between">
      <formula>27</formula>
      <formula>28</formula>
    </cfRule>
    <cfRule type="cellIs" dxfId="132" priority="3" operator="between">
      <formula>21</formula>
      <formula>26</formula>
    </cfRule>
    <cfRule type="cellIs" dxfId="131" priority="4" operator="between">
      <formula>11</formula>
      <formula>20</formula>
    </cfRule>
    <cfRule type="cellIs" dxfId="130" priority="5" operator="between">
      <formula>2</formula>
      <formula>10</formula>
    </cfRule>
    <cfRule type="cellIs" dxfId="129" priority="6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="70" zoomScaleNormal="70" workbookViewId="0">
      <selection activeCell="D25" sqref="D25"/>
    </sheetView>
  </sheetViews>
  <sheetFormatPr defaultRowHeight="15" x14ac:dyDescent="0.25"/>
  <cols>
    <col min="1" max="1" width="22.85546875" style="1" customWidth="1"/>
    <col min="2" max="17" width="4.7109375" customWidth="1"/>
    <col min="19" max="19" width="5.7109375" customWidth="1"/>
    <col min="20" max="20" width="7.140625" customWidth="1"/>
  </cols>
  <sheetData>
    <row r="1" spans="1:20" s="1" customFormat="1" x14ac:dyDescent="0.25">
      <c r="B1" s="9" t="s">
        <v>34</v>
      </c>
      <c r="C1" s="9" t="s">
        <v>90</v>
      </c>
      <c r="D1" s="9" t="s">
        <v>23</v>
      </c>
      <c r="E1" s="9" t="s">
        <v>22</v>
      </c>
      <c r="F1" s="9" t="s">
        <v>24</v>
      </c>
      <c r="G1" s="9" t="s">
        <v>32</v>
      </c>
      <c r="H1" s="9" t="s">
        <v>27</v>
      </c>
      <c r="I1" s="9" t="s">
        <v>28</v>
      </c>
      <c r="J1" s="9" t="s">
        <v>29</v>
      </c>
      <c r="K1" s="9" t="s">
        <v>30</v>
      </c>
      <c r="L1" s="9" t="s">
        <v>109</v>
      </c>
      <c r="M1" s="9" t="s">
        <v>33</v>
      </c>
      <c r="N1" s="9" t="s">
        <v>110</v>
      </c>
      <c r="O1" s="9" t="s">
        <v>111</v>
      </c>
      <c r="P1" s="9" t="s">
        <v>112</v>
      </c>
      <c r="Q1" s="9" t="s">
        <v>19</v>
      </c>
      <c r="R1" s="7" t="s">
        <v>36</v>
      </c>
      <c r="S1" s="1" t="s">
        <v>64</v>
      </c>
      <c r="T1" s="1" t="s">
        <v>141</v>
      </c>
    </row>
    <row r="2" spans="1:20" x14ac:dyDescent="0.25">
      <c r="A2" s="1" t="s">
        <v>113</v>
      </c>
      <c r="B2" s="10">
        <v>1</v>
      </c>
      <c r="C2" s="10">
        <v>1</v>
      </c>
      <c r="D2" s="10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2">
        <f t="shared" ref="R2:R27" si="0">AVERAGE(B2:Q2)</f>
        <v>1</v>
      </c>
      <c r="S2" s="26">
        <f>RANK(R2,$R$2:$R$27,1)</f>
        <v>1</v>
      </c>
    </row>
    <row r="3" spans="1:20" x14ac:dyDescent="0.25">
      <c r="A3" s="1" t="s">
        <v>114</v>
      </c>
      <c r="B3" s="10">
        <v>8</v>
      </c>
      <c r="C3" s="10">
        <v>6</v>
      </c>
      <c r="D3" s="10">
        <v>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2">
        <f t="shared" si="0"/>
        <v>6.333333333333333</v>
      </c>
      <c r="S3" s="26">
        <f t="shared" ref="S3:S27" si="1">RANK(R3,$R$2:$R$27,1)</f>
        <v>6</v>
      </c>
    </row>
    <row r="4" spans="1:20" x14ac:dyDescent="0.25">
      <c r="A4" s="1" t="s">
        <v>115</v>
      </c>
      <c r="B4" s="10">
        <v>4</v>
      </c>
      <c r="C4" s="10">
        <v>3</v>
      </c>
      <c r="D4" s="10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2">
        <f t="shared" si="0"/>
        <v>3.3333333333333335</v>
      </c>
      <c r="S4" s="26">
        <f t="shared" si="1"/>
        <v>3</v>
      </c>
    </row>
    <row r="5" spans="1:20" x14ac:dyDescent="0.25">
      <c r="A5" s="1" t="s">
        <v>116</v>
      </c>
      <c r="B5" s="10">
        <v>5</v>
      </c>
      <c r="C5" s="10">
        <v>5</v>
      </c>
      <c r="D5" s="10">
        <v>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2">
        <f t="shared" si="0"/>
        <v>5.333333333333333</v>
      </c>
      <c r="S5" s="26">
        <f t="shared" si="1"/>
        <v>5</v>
      </c>
    </row>
    <row r="6" spans="1:20" x14ac:dyDescent="0.25">
      <c r="A6" s="1" t="s">
        <v>117</v>
      </c>
      <c r="B6" s="10">
        <v>2</v>
      </c>
      <c r="C6" s="10">
        <v>2</v>
      </c>
      <c r="D6" s="10">
        <v>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2">
        <f t="shared" si="0"/>
        <v>2</v>
      </c>
      <c r="S6" s="26">
        <f t="shared" si="1"/>
        <v>2</v>
      </c>
    </row>
    <row r="7" spans="1:20" x14ac:dyDescent="0.25">
      <c r="A7" s="1" t="s">
        <v>118</v>
      </c>
      <c r="B7" s="10">
        <v>3</v>
      </c>
      <c r="C7" s="10">
        <v>4</v>
      </c>
      <c r="D7" s="10">
        <v>4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">
        <f t="shared" si="0"/>
        <v>3.6666666666666665</v>
      </c>
      <c r="S7" s="26">
        <f t="shared" si="1"/>
        <v>4</v>
      </c>
    </row>
    <row r="8" spans="1:20" x14ac:dyDescent="0.25">
      <c r="A8" s="1" t="s">
        <v>119</v>
      </c>
      <c r="B8" s="10">
        <v>15</v>
      </c>
      <c r="C8" s="10">
        <v>13</v>
      </c>
      <c r="D8" s="10">
        <v>12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2">
        <f t="shared" si="0"/>
        <v>13.333333333333334</v>
      </c>
      <c r="S8" s="26">
        <f t="shared" si="1"/>
        <v>14</v>
      </c>
    </row>
    <row r="9" spans="1:20" x14ac:dyDescent="0.25">
      <c r="A9" s="1" t="s">
        <v>120</v>
      </c>
      <c r="B9" s="10">
        <v>9</v>
      </c>
      <c r="C9" s="10">
        <v>7</v>
      </c>
      <c r="D9" s="10">
        <v>10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2">
        <f t="shared" si="0"/>
        <v>8.6666666666666661</v>
      </c>
      <c r="S9" s="26">
        <f t="shared" si="1"/>
        <v>8</v>
      </c>
    </row>
    <row r="10" spans="1:20" x14ac:dyDescent="0.25">
      <c r="A10" s="1" t="s">
        <v>121</v>
      </c>
      <c r="B10" s="10">
        <v>7</v>
      </c>
      <c r="C10" s="10">
        <v>14</v>
      </c>
      <c r="D10" s="10">
        <v>8</v>
      </c>
      <c r="E10" s="10"/>
      <c r="F10" s="10"/>
      <c r="G10" s="10"/>
      <c r="H10" s="10"/>
      <c r="I10" s="10"/>
      <c r="J10" s="16"/>
      <c r="K10" s="16"/>
      <c r="L10" s="16"/>
      <c r="M10" s="16"/>
      <c r="N10" s="16"/>
      <c r="O10" s="16"/>
      <c r="P10" s="16"/>
      <c r="Q10" s="16"/>
      <c r="R10" s="12">
        <f t="shared" si="0"/>
        <v>9.6666666666666661</v>
      </c>
      <c r="S10" s="26">
        <f t="shared" si="1"/>
        <v>9</v>
      </c>
    </row>
    <row r="11" spans="1:20" x14ac:dyDescent="0.25">
      <c r="A11" s="1" t="s">
        <v>122</v>
      </c>
      <c r="B11" s="10">
        <v>13</v>
      </c>
      <c r="C11" s="10">
        <v>12</v>
      </c>
      <c r="D11" s="10">
        <v>7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2">
        <f t="shared" si="0"/>
        <v>10.666666666666666</v>
      </c>
      <c r="S11" s="26">
        <f t="shared" si="1"/>
        <v>10</v>
      </c>
    </row>
    <row r="12" spans="1:20" x14ac:dyDescent="0.25">
      <c r="A12" s="1" t="s">
        <v>123</v>
      </c>
      <c r="B12" s="10">
        <v>16</v>
      </c>
      <c r="C12" s="14">
        <v>16</v>
      </c>
      <c r="D12" s="14">
        <v>14</v>
      </c>
      <c r="E12" s="10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2">
        <f t="shared" si="0"/>
        <v>15.333333333333334</v>
      </c>
      <c r="S12" s="26">
        <f t="shared" si="1"/>
        <v>16</v>
      </c>
    </row>
    <row r="13" spans="1:20" x14ac:dyDescent="0.25">
      <c r="A13" s="1" t="s">
        <v>124</v>
      </c>
      <c r="B13" s="14">
        <v>11</v>
      </c>
      <c r="C13" s="10">
        <v>8</v>
      </c>
      <c r="D13" s="10">
        <v>17</v>
      </c>
      <c r="E13" s="14"/>
      <c r="F13" s="10"/>
      <c r="G13" s="14"/>
      <c r="H13" s="10"/>
      <c r="I13" s="14"/>
      <c r="J13" s="10"/>
      <c r="K13" s="10"/>
      <c r="L13" s="10"/>
      <c r="M13" s="10"/>
      <c r="N13" s="10"/>
      <c r="O13" s="14"/>
      <c r="P13" s="14"/>
      <c r="Q13" s="14"/>
      <c r="R13" s="12">
        <f t="shared" si="0"/>
        <v>12</v>
      </c>
      <c r="S13" s="26">
        <f t="shared" si="1"/>
        <v>11</v>
      </c>
    </row>
    <row r="14" spans="1:20" x14ac:dyDescent="0.25">
      <c r="A14" s="1" t="s">
        <v>125</v>
      </c>
      <c r="B14" s="10">
        <v>17</v>
      </c>
      <c r="C14" s="10">
        <v>10</v>
      </c>
      <c r="D14" s="10">
        <v>15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2">
        <f t="shared" si="0"/>
        <v>14</v>
      </c>
      <c r="S14" s="26">
        <f t="shared" si="1"/>
        <v>15</v>
      </c>
    </row>
    <row r="15" spans="1:20" x14ac:dyDescent="0.25">
      <c r="A15" s="1" t="s">
        <v>126</v>
      </c>
      <c r="B15" s="10">
        <v>6</v>
      </c>
      <c r="C15" s="10">
        <v>9</v>
      </c>
      <c r="D15" s="10">
        <v>9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2">
        <f t="shared" si="0"/>
        <v>8</v>
      </c>
      <c r="S15" s="26">
        <f t="shared" si="1"/>
        <v>7</v>
      </c>
    </row>
    <row r="16" spans="1:20" x14ac:dyDescent="0.25">
      <c r="A16" s="1" t="s">
        <v>127</v>
      </c>
      <c r="B16" s="10">
        <v>10</v>
      </c>
      <c r="C16" s="10">
        <v>11</v>
      </c>
      <c r="D16" s="10">
        <v>16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2">
        <f t="shared" si="0"/>
        <v>12.333333333333334</v>
      </c>
      <c r="S16" s="26">
        <f t="shared" si="1"/>
        <v>12</v>
      </c>
    </row>
    <row r="17" spans="1:19" x14ac:dyDescent="0.25">
      <c r="A17" s="1" t="s">
        <v>128</v>
      </c>
      <c r="B17" s="10">
        <v>12</v>
      </c>
      <c r="C17" s="10">
        <v>15</v>
      </c>
      <c r="D17" s="10">
        <v>11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2">
        <f t="shared" si="0"/>
        <v>12.666666666666666</v>
      </c>
      <c r="S17" s="26">
        <f t="shared" si="1"/>
        <v>13</v>
      </c>
    </row>
    <row r="18" spans="1:19" x14ac:dyDescent="0.25">
      <c r="A18" s="1" t="s">
        <v>129</v>
      </c>
      <c r="B18" s="10">
        <v>14</v>
      </c>
      <c r="C18" s="10">
        <v>17</v>
      </c>
      <c r="D18" s="10">
        <v>18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2">
        <f t="shared" si="0"/>
        <v>16.333333333333332</v>
      </c>
      <c r="S18" s="26">
        <f t="shared" si="1"/>
        <v>17</v>
      </c>
    </row>
    <row r="19" spans="1:19" x14ac:dyDescent="0.25">
      <c r="A19" s="1" t="s">
        <v>130</v>
      </c>
      <c r="B19" s="10">
        <v>18</v>
      </c>
      <c r="C19" s="10">
        <v>18</v>
      </c>
      <c r="D19" s="10">
        <v>13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2">
        <f t="shared" si="0"/>
        <v>16.333333333333332</v>
      </c>
      <c r="S19" s="26">
        <f t="shared" si="1"/>
        <v>17</v>
      </c>
    </row>
    <row r="20" spans="1:19" x14ac:dyDescent="0.25">
      <c r="A20" s="1" t="s">
        <v>131</v>
      </c>
      <c r="B20" s="10">
        <v>20</v>
      </c>
      <c r="C20" s="10">
        <v>21</v>
      </c>
      <c r="D20" s="10">
        <v>20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6"/>
      <c r="P20" s="10"/>
      <c r="Q20" s="10"/>
      <c r="R20" s="12">
        <f t="shared" si="0"/>
        <v>20.333333333333332</v>
      </c>
      <c r="S20" s="26">
        <f t="shared" si="1"/>
        <v>20</v>
      </c>
    </row>
    <row r="21" spans="1:19" x14ac:dyDescent="0.25">
      <c r="A21" s="1" t="s">
        <v>132</v>
      </c>
      <c r="B21" s="10">
        <v>19</v>
      </c>
      <c r="C21" s="10">
        <v>19</v>
      </c>
      <c r="D21" s="10">
        <v>19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2">
        <f t="shared" si="0"/>
        <v>19</v>
      </c>
      <c r="S21" s="26">
        <f t="shared" si="1"/>
        <v>19</v>
      </c>
    </row>
    <row r="22" spans="1:19" x14ac:dyDescent="0.25">
      <c r="A22" s="1" t="s">
        <v>135</v>
      </c>
      <c r="B22" s="10">
        <v>24</v>
      </c>
      <c r="C22" s="10">
        <v>24</v>
      </c>
      <c r="D22" s="10">
        <v>24</v>
      </c>
      <c r="E22" s="10"/>
      <c r="F22" s="10"/>
      <c r="G22" s="10"/>
      <c r="H22" s="10"/>
      <c r="I22" s="16"/>
      <c r="J22" s="16"/>
      <c r="K22" s="16"/>
      <c r="L22" s="16"/>
      <c r="M22" s="16"/>
      <c r="N22" s="16"/>
      <c r="O22" s="10"/>
      <c r="P22" s="16"/>
      <c r="Q22" s="16"/>
      <c r="R22" s="12">
        <f t="shared" si="0"/>
        <v>24</v>
      </c>
      <c r="S22" s="26">
        <f t="shared" si="1"/>
        <v>23</v>
      </c>
    </row>
    <row r="23" spans="1:19" x14ac:dyDescent="0.25">
      <c r="A23" s="1" t="s">
        <v>136</v>
      </c>
      <c r="B23" s="10">
        <v>26</v>
      </c>
      <c r="C23" s="10">
        <v>26</v>
      </c>
      <c r="D23" s="10">
        <v>23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2">
        <f t="shared" si="0"/>
        <v>25</v>
      </c>
      <c r="S23" s="26">
        <f t="shared" si="1"/>
        <v>26</v>
      </c>
    </row>
    <row r="24" spans="1:19" x14ac:dyDescent="0.25">
      <c r="A24" s="1" t="s">
        <v>133</v>
      </c>
      <c r="B24" s="10">
        <v>22</v>
      </c>
      <c r="C24" s="10">
        <v>20</v>
      </c>
      <c r="D24" s="10">
        <v>22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2">
        <f t="shared" si="0"/>
        <v>21.333333333333332</v>
      </c>
      <c r="S24" s="26">
        <f t="shared" si="1"/>
        <v>21</v>
      </c>
    </row>
    <row r="25" spans="1:19" x14ac:dyDescent="0.25">
      <c r="A25" s="1" t="s">
        <v>134</v>
      </c>
      <c r="B25" s="10">
        <v>21</v>
      </c>
      <c r="C25" s="10">
        <v>22</v>
      </c>
      <c r="D25" s="10">
        <v>21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2">
        <f t="shared" si="0"/>
        <v>21.333333333333332</v>
      </c>
      <c r="S25" s="26">
        <f t="shared" si="1"/>
        <v>21</v>
      </c>
    </row>
    <row r="26" spans="1:19" x14ac:dyDescent="0.25">
      <c r="A26" s="1" t="s">
        <v>137</v>
      </c>
      <c r="B26" s="10">
        <v>23</v>
      </c>
      <c r="C26" s="10">
        <v>25</v>
      </c>
      <c r="D26" s="10">
        <v>26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2">
        <f t="shared" si="0"/>
        <v>24.666666666666668</v>
      </c>
      <c r="S26" s="26">
        <f t="shared" si="1"/>
        <v>25</v>
      </c>
    </row>
    <row r="27" spans="1:19" x14ac:dyDescent="0.25">
      <c r="A27" s="1" t="s">
        <v>140</v>
      </c>
      <c r="B27" s="10">
        <v>25</v>
      </c>
      <c r="C27" s="10">
        <v>23</v>
      </c>
      <c r="D27" s="10">
        <v>25</v>
      </c>
      <c r="E27" s="10"/>
      <c r="F27" s="10"/>
      <c r="G27" s="10"/>
      <c r="H27" s="10"/>
      <c r="I27" s="16"/>
      <c r="J27" s="16"/>
      <c r="K27" s="16"/>
      <c r="L27" s="16"/>
      <c r="M27" s="16"/>
      <c r="N27" s="16"/>
      <c r="O27" s="16"/>
      <c r="P27" s="16"/>
      <c r="Q27" s="16"/>
      <c r="R27" s="12">
        <f t="shared" si="0"/>
        <v>24.333333333333332</v>
      </c>
      <c r="S27" s="26">
        <f t="shared" si="1"/>
        <v>24</v>
      </c>
    </row>
  </sheetData>
  <conditionalFormatting sqref="G2:Q9 G11:Q19 G23:Q25 G10:I10 G21:Q21 B26:I26 B2:F25 H20 H22 B27:H27">
    <cfRule type="cellIs" dxfId="128" priority="12" operator="between">
      <formula>27</formula>
      <formula>28</formula>
    </cfRule>
    <cfRule type="cellIs" dxfId="127" priority="13" operator="between">
      <formula>21</formula>
      <formula>26</formula>
    </cfRule>
    <cfRule type="cellIs" dxfId="126" priority="14" operator="between">
      <formula>11</formula>
      <formula>20</formula>
    </cfRule>
    <cfRule type="cellIs" dxfId="125" priority="15" operator="between">
      <formula>2</formula>
      <formula>10</formula>
    </cfRule>
    <cfRule type="cellIs" dxfId="124" priority="16" operator="equal">
      <formula>1</formula>
    </cfRule>
  </conditionalFormatting>
  <conditionalFormatting sqref="J26:Q26 G22 O22 I20:N20 P20:Q20">
    <cfRule type="cellIs" dxfId="123" priority="17" operator="between">
      <formula>27</formula>
      <formula>28</formula>
    </cfRule>
    <cfRule type="cellIs" dxfId="122" priority="18" operator="between">
      <formula>21</formula>
      <formula>26</formula>
    </cfRule>
    <cfRule type="cellIs" dxfId="121" priority="19" operator="between">
      <formula>11</formula>
      <formula>20</formula>
    </cfRule>
    <cfRule type="cellIs" dxfId="120" priority="20" operator="between">
      <formula>2</formula>
      <formula>10</formula>
    </cfRule>
    <cfRule type="cellIs" dxfId="119" priority="21" operator="equal">
      <formula>1</formula>
    </cfRule>
  </conditionalFormatting>
  <conditionalFormatting sqref="G20">
    <cfRule type="cellIs" dxfId="118" priority="7" operator="between">
      <formula>27</formula>
      <formula>28</formula>
    </cfRule>
    <cfRule type="cellIs" dxfId="117" priority="8" operator="between">
      <formula>21</formula>
      <formula>26</formula>
    </cfRule>
    <cfRule type="cellIs" dxfId="116" priority="9" operator="between">
      <formula>11</formula>
      <formula>20</formula>
    </cfRule>
    <cfRule type="cellIs" dxfId="115" priority="10" operator="between">
      <formula>2</formula>
      <formula>10</formula>
    </cfRule>
    <cfRule type="cellIs" dxfId="114" priority="11" operator="equal">
      <formula>1</formula>
    </cfRule>
  </conditionalFormatting>
  <conditionalFormatting sqref="R2:R27">
    <cfRule type="top10" dxfId="113" priority="22" bottom="1" rank="1"/>
    <cfRule type="cellIs" dxfId="112" priority="23" operator="between">
      <formula>27</formula>
      <formula>28</formula>
    </cfRule>
    <cfRule type="cellIs" dxfId="111" priority="24" operator="between">
      <formula>21</formula>
      <formula>26</formula>
    </cfRule>
    <cfRule type="cellIs" dxfId="110" priority="25" operator="between">
      <formula>11</formula>
      <formula>20</formula>
    </cfRule>
    <cfRule type="cellIs" dxfId="109" priority="26" operator="between">
      <formula>2</formula>
      <formula>10</formula>
    </cfRule>
    <cfRule type="cellIs" dxfId="108" priority="27" operator="equal">
      <formula>1</formula>
    </cfRule>
  </conditionalFormatting>
  <conditionalFormatting sqref="S2:S27">
    <cfRule type="top10" dxfId="107" priority="1" bottom="1" rank="1"/>
    <cfRule type="cellIs" dxfId="106" priority="2" operator="between">
      <formula>27</formula>
      <formula>28</formula>
    </cfRule>
    <cfRule type="cellIs" dxfId="105" priority="3" operator="between">
      <formula>21</formula>
      <formula>26</formula>
    </cfRule>
    <cfRule type="cellIs" dxfId="104" priority="4" operator="between">
      <formula>11</formula>
      <formula>20</formula>
    </cfRule>
    <cfRule type="cellIs" dxfId="103" priority="5" operator="between">
      <formula>2</formula>
      <formula>10</formula>
    </cfRule>
    <cfRule type="cellIs" dxfId="102" priority="6" operator="equal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70" zoomScaleNormal="70" workbookViewId="0">
      <selection activeCell="S7" sqref="S7"/>
    </sheetView>
  </sheetViews>
  <sheetFormatPr defaultRowHeight="15" x14ac:dyDescent="0.25"/>
  <cols>
    <col min="1" max="1" width="15.7109375" style="1" customWidth="1"/>
    <col min="2" max="17" width="4.7109375" customWidth="1"/>
  </cols>
  <sheetData>
    <row r="1" spans="1:18" s="1" customFormat="1" x14ac:dyDescent="0.25">
      <c r="B1" s="1" t="s">
        <v>34</v>
      </c>
      <c r="C1" s="1" t="s">
        <v>19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89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32</v>
      </c>
      <c r="P1" s="1" t="s">
        <v>90</v>
      </c>
      <c r="Q1" s="1" t="s">
        <v>33</v>
      </c>
    </row>
    <row r="2" spans="1:18" x14ac:dyDescent="0.25">
      <c r="A2" s="1" t="s">
        <v>6</v>
      </c>
      <c r="B2" s="16">
        <v>1</v>
      </c>
      <c r="C2" s="16">
        <v>1</v>
      </c>
      <c r="D2" s="16">
        <v>1</v>
      </c>
      <c r="E2" s="16">
        <v>2</v>
      </c>
      <c r="F2" s="16">
        <v>1</v>
      </c>
      <c r="G2" s="16">
        <v>1</v>
      </c>
      <c r="H2" s="16">
        <v>2</v>
      </c>
      <c r="I2" s="16">
        <v>1</v>
      </c>
      <c r="J2" s="16">
        <v>1</v>
      </c>
      <c r="K2" s="16">
        <v>1</v>
      </c>
      <c r="L2" s="16">
        <v>1</v>
      </c>
      <c r="M2" s="16">
        <v>2</v>
      </c>
      <c r="N2" s="16">
        <v>1</v>
      </c>
      <c r="O2" s="16">
        <v>1</v>
      </c>
      <c r="P2" s="16">
        <v>3</v>
      </c>
      <c r="Q2" s="16">
        <v>1</v>
      </c>
      <c r="R2" s="7" t="s">
        <v>91</v>
      </c>
    </row>
    <row r="3" spans="1:18" x14ac:dyDescent="0.25">
      <c r="A3" s="1" t="s">
        <v>1</v>
      </c>
      <c r="B3" s="16">
        <v>1</v>
      </c>
      <c r="C3" s="16">
        <v>2</v>
      </c>
      <c r="D3" s="16">
        <v>2</v>
      </c>
      <c r="E3" s="16">
        <v>4</v>
      </c>
      <c r="F3" s="16">
        <v>2</v>
      </c>
      <c r="G3" s="16">
        <v>2</v>
      </c>
      <c r="H3" s="16">
        <v>1</v>
      </c>
      <c r="I3" s="16">
        <v>1</v>
      </c>
      <c r="J3" s="16">
        <v>2</v>
      </c>
      <c r="K3" s="16">
        <v>1</v>
      </c>
      <c r="L3" s="16">
        <v>2</v>
      </c>
      <c r="M3" s="17">
        <v>1</v>
      </c>
      <c r="N3" s="16">
        <v>5</v>
      </c>
      <c r="O3" s="16">
        <v>1</v>
      </c>
      <c r="P3" s="16">
        <v>1</v>
      </c>
      <c r="Q3" s="16">
        <v>3</v>
      </c>
      <c r="R3" s="7" t="s">
        <v>102</v>
      </c>
    </row>
    <row r="4" spans="1:18" x14ac:dyDescent="0.25">
      <c r="A4" s="1" t="s">
        <v>79</v>
      </c>
      <c r="B4" s="16">
        <v>1</v>
      </c>
      <c r="C4" s="16">
        <v>2</v>
      </c>
      <c r="D4" s="16">
        <v>1</v>
      </c>
      <c r="E4" s="16">
        <v>1</v>
      </c>
      <c r="F4" s="16">
        <v>3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2</v>
      </c>
      <c r="M4" s="16">
        <v>3</v>
      </c>
      <c r="N4" s="16">
        <v>1</v>
      </c>
      <c r="O4" s="16">
        <v>1</v>
      </c>
      <c r="P4" s="16">
        <v>1</v>
      </c>
      <c r="Q4" s="16">
        <v>1</v>
      </c>
      <c r="R4" s="7" t="s">
        <v>92</v>
      </c>
    </row>
    <row r="5" spans="1:18" x14ac:dyDescent="0.25">
      <c r="A5" s="1" t="s">
        <v>12</v>
      </c>
      <c r="B5" s="16">
        <v>1</v>
      </c>
      <c r="C5" s="16">
        <v>3</v>
      </c>
      <c r="D5" s="16">
        <v>3</v>
      </c>
      <c r="E5" s="16">
        <v>2</v>
      </c>
      <c r="F5" s="16">
        <v>4</v>
      </c>
      <c r="G5" s="16">
        <v>2</v>
      </c>
      <c r="H5" s="16">
        <v>4</v>
      </c>
      <c r="I5" s="16">
        <v>2</v>
      </c>
      <c r="J5" s="16">
        <v>1</v>
      </c>
      <c r="K5" s="16">
        <v>1</v>
      </c>
      <c r="L5" s="16">
        <v>2</v>
      </c>
      <c r="M5" s="16">
        <v>4</v>
      </c>
      <c r="N5" s="16">
        <v>6</v>
      </c>
      <c r="O5" s="16">
        <v>1</v>
      </c>
      <c r="P5" s="16">
        <v>1</v>
      </c>
      <c r="Q5" s="16">
        <v>3</v>
      </c>
      <c r="R5" s="7" t="s">
        <v>103</v>
      </c>
    </row>
    <row r="6" spans="1:18" x14ac:dyDescent="0.25">
      <c r="A6" s="1" t="s">
        <v>9</v>
      </c>
      <c r="B6" s="16">
        <v>6</v>
      </c>
      <c r="C6" s="16"/>
      <c r="D6" s="16">
        <v>7</v>
      </c>
      <c r="E6" s="16">
        <v>8</v>
      </c>
      <c r="F6" s="16"/>
      <c r="G6" s="16"/>
      <c r="H6" s="16"/>
      <c r="I6" s="16"/>
      <c r="J6" s="16"/>
      <c r="K6" s="16"/>
      <c r="L6" s="16"/>
      <c r="M6" s="16">
        <v>4</v>
      </c>
      <c r="N6" s="16">
        <v>2</v>
      </c>
      <c r="O6" s="16">
        <v>4</v>
      </c>
      <c r="P6" s="16"/>
      <c r="Q6" s="16"/>
      <c r="R6" s="7" t="s">
        <v>93</v>
      </c>
    </row>
    <row r="7" spans="1:18" x14ac:dyDescent="0.25">
      <c r="A7" s="1" t="s">
        <v>80</v>
      </c>
      <c r="B7" s="16">
        <v>3</v>
      </c>
      <c r="C7" s="16">
        <v>4</v>
      </c>
      <c r="D7" s="16">
        <v>4</v>
      </c>
      <c r="E7" s="16">
        <v>9</v>
      </c>
      <c r="F7" s="16">
        <v>5</v>
      </c>
      <c r="G7" s="16">
        <v>4</v>
      </c>
      <c r="H7" s="16">
        <v>4</v>
      </c>
      <c r="I7" s="16">
        <v>3</v>
      </c>
      <c r="J7" s="16">
        <v>5</v>
      </c>
      <c r="K7" s="16">
        <v>4</v>
      </c>
      <c r="L7" s="16"/>
      <c r="M7" s="16">
        <v>4</v>
      </c>
      <c r="N7" s="16">
        <v>2</v>
      </c>
      <c r="O7" s="16">
        <v>1</v>
      </c>
      <c r="P7" s="16">
        <v>6</v>
      </c>
      <c r="Q7" s="16">
        <v>4</v>
      </c>
      <c r="R7" s="7" t="s">
        <v>94</v>
      </c>
    </row>
    <row r="8" spans="1:18" x14ac:dyDescent="0.25">
      <c r="A8" s="1" t="s">
        <v>0</v>
      </c>
      <c r="B8" s="16">
        <v>5</v>
      </c>
      <c r="C8" s="16">
        <v>4</v>
      </c>
      <c r="D8" s="16">
        <v>4</v>
      </c>
      <c r="E8" s="16"/>
      <c r="F8" s="16">
        <v>7</v>
      </c>
      <c r="G8" s="16">
        <v>6</v>
      </c>
      <c r="H8" s="16"/>
      <c r="I8" s="16">
        <v>5</v>
      </c>
      <c r="J8" s="16"/>
      <c r="K8" s="16"/>
      <c r="L8" s="16">
        <v>6</v>
      </c>
      <c r="M8" s="16">
        <v>6</v>
      </c>
      <c r="N8" s="16"/>
      <c r="O8" s="16">
        <v>4</v>
      </c>
      <c r="P8" s="16"/>
      <c r="Q8" s="16"/>
      <c r="R8" s="7" t="s">
        <v>95</v>
      </c>
    </row>
    <row r="9" spans="1:18" x14ac:dyDescent="0.25">
      <c r="A9" s="1" t="s">
        <v>17</v>
      </c>
      <c r="B9" s="16">
        <v>1</v>
      </c>
      <c r="C9" s="16">
        <v>3</v>
      </c>
      <c r="D9" s="16">
        <v>4</v>
      </c>
      <c r="E9" s="16">
        <v>4</v>
      </c>
      <c r="F9" s="16">
        <v>6</v>
      </c>
      <c r="G9" s="16">
        <v>2</v>
      </c>
      <c r="H9" s="16">
        <v>1</v>
      </c>
      <c r="I9" s="16">
        <v>4</v>
      </c>
      <c r="J9" s="16">
        <v>4</v>
      </c>
      <c r="K9" s="16">
        <v>3</v>
      </c>
      <c r="L9" s="16">
        <v>4</v>
      </c>
      <c r="M9" s="16">
        <v>3</v>
      </c>
      <c r="N9" s="16">
        <v>1</v>
      </c>
      <c r="O9" s="16">
        <v>1</v>
      </c>
      <c r="P9" s="16">
        <v>6</v>
      </c>
      <c r="Q9" s="16">
        <v>4</v>
      </c>
      <c r="R9" s="7" t="s">
        <v>96</v>
      </c>
    </row>
    <row r="10" spans="1:18" x14ac:dyDescent="0.25">
      <c r="A10" s="1" t="s">
        <v>81</v>
      </c>
      <c r="B10" s="16">
        <v>3</v>
      </c>
      <c r="C10" s="16">
        <v>3</v>
      </c>
      <c r="D10" s="16">
        <v>5</v>
      </c>
      <c r="E10" s="16">
        <v>5</v>
      </c>
      <c r="F10" s="16"/>
      <c r="G10" s="16">
        <v>2</v>
      </c>
      <c r="H10" s="16">
        <v>5</v>
      </c>
      <c r="I10" s="16">
        <v>7</v>
      </c>
      <c r="J10" s="16">
        <v>5</v>
      </c>
      <c r="K10" s="16"/>
      <c r="L10" s="16">
        <v>4</v>
      </c>
      <c r="M10" s="16"/>
      <c r="N10" s="16"/>
      <c r="O10" s="16">
        <v>1</v>
      </c>
      <c r="P10" s="16"/>
      <c r="Q10" s="16"/>
      <c r="R10" s="7" t="s">
        <v>97</v>
      </c>
    </row>
    <row r="11" spans="1:18" x14ac:dyDescent="0.25">
      <c r="A11" s="1" t="s">
        <v>82</v>
      </c>
      <c r="B11" s="16">
        <v>6</v>
      </c>
      <c r="C11" s="16">
        <v>6</v>
      </c>
      <c r="D11" s="16"/>
      <c r="E11" s="16">
        <v>6</v>
      </c>
      <c r="F11" s="16"/>
      <c r="G11" s="16">
        <v>6</v>
      </c>
      <c r="H11" s="16"/>
      <c r="I11" s="16"/>
      <c r="J11" s="16">
        <v>5</v>
      </c>
      <c r="K11" s="16">
        <v>7</v>
      </c>
      <c r="L11" s="16">
        <v>7</v>
      </c>
      <c r="M11" s="16"/>
      <c r="N11" s="16"/>
      <c r="O11" s="16">
        <v>2</v>
      </c>
      <c r="P11" s="16"/>
      <c r="Q11" s="16"/>
      <c r="R11" s="7" t="s">
        <v>98</v>
      </c>
    </row>
    <row r="12" spans="1:18" x14ac:dyDescent="0.25">
      <c r="A12" s="1" t="s">
        <v>15</v>
      </c>
      <c r="B12" s="16">
        <v>6</v>
      </c>
      <c r="C12" s="16">
        <v>6</v>
      </c>
      <c r="D12" s="16">
        <v>6</v>
      </c>
      <c r="E12" s="16"/>
      <c r="F12" s="16">
        <v>5</v>
      </c>
      <c r="G12" s="16">
        <v>5</v>
      </c>
      <c r="H12" s="16">
        <v>4</v>
      </c>
      <c r="I12" s="16"/>
      <c r="J12" s="16">
        <v>5</v>
      </c>
      <c r="K12" s="16">
        <v>8</v>
      </c>
      <c r="L12" s="16">
        <v>4</v>
      </c>
      <c r="M12" s="16"/>
      <c r="N12" s="16"/>
      <c r="O12" s="16">
        <v>2</v>
      </c>
      <c r="P12" s="16"/>
      <c r="Q12" s="16">
        <v>6</v>
      </c>
      <c r="R12" s="7" t="s">
        <v>99</v>
      </c>
    </row>
    <row r="13" spans="1:18" x14ac:dyDescent="0.25">
      <c r="A13" s="1" t="s">
        <v>74</v>
      </c>
      <c r="B13" s="16">
        <v>6</v>
      </c>
      <c r="C13" s="16"/>
      <c r="D13" s="16"/>
      <c r="E13" s="16"/>
      <c r="F13" s="16"/>
      <c r="G13" s="16">
        <v>6</v>
      </c>
      <c r="H13" s="16"/>
      <c r="I13" s="16">
        <v>6</v>
      </c>
      <c r="J13" s="16">
        <v>6</v>
      </c>
      <c r="K13" s="16"/>
      <c r="L13" s="16">
        <v>6</v>
      </c>
      <c r="M13" s="16"/>
      <c r="N13" s="16"/>
      <c r="O13" s="16">
        <v>4</v>
      </c>
      <c r="P13" s="16"/>
      <c r="Q13" s="16"/>
      <c r="R13" s="7" t="s">
        <v>100</v>
      </c>
    </row>
    <row r="14" spans="1:18" x14ac:dyDescent="0.25">
      <c r="A14" s="1" t="s">
        <v>83</v>
      </c>
      <c r="B14" s="16">
        <v>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v>6</v>
      </c>
      <c r="P14" s="16"/>
      <c r="Q14" s="16"/>
      <c r="R14" s="7" t="s">
        <v>101</v>
      </c>
    </row>
    <row r="15" spans="1:18" x14ac:dyDescent="0.25">
      <c r="A15" s="1" t="s">
        <v>84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6</v>
      </c>
      <c r="P15" s="16"/>
      <c r="Q15" s="16"/>
      <c r="R15" s="7" t="s">
        <v>66</v>
      </c>
    </row>
    <row r="16" spans="1:18" x14ac:dyDescent="0.25">
      <c r="A16" s="1" t="s">
        <v>11</v>
      </c>
      <c r="B16" s="16">
        <v>1</v>
      </c>
      <c r="C16" s="16">
        <v>3</v>
      </c>
      <c r="D16" s="16">
        <v>3</v>
      </c>
      <c r="E16" s="16">
        <v>4</v>
      </c>
      <c r="F16" s="16">
        <v>8</v>
      </c>
      <c r="G16" s="16">
        <v>2</v>
      </c>
      <c r="H16" s="16">
        <v>3</v>
      </c>
      <c r="I16" s="16"/>
      <c r="J16" s="16">
        <v>5</v>
      </c>
      <c r="K16" s="16">
        <v>4</v>
      </c>
      <c r="L16" s="16">
        <v>5</v>
      </c>
      <c r="M16" s="16"/>
      <c r="N16" s="16">
        <v>4</v>
      </c>
      <c r="O16" s="16">
        <v>2</v>
      </c>
      <c r="P16" s="16">
        <v>5</v>
      </c>
      <c r="Q16" s="16"/>
      <c r="R16" s="7" t="s">
        <v>104</v>
      </c>
    </row>
    <row r="17" spans="1:18" x14ac:dyDescent="0.25">
      <c r="A17" s="1" t="s">
        <v>10</v>
      </c>
      <c r="B17" s="16">
        <v>6</v>
      </c>
      <c r="C17" s="16">
        <v>5</v>
      </c>
      <c r="D17" s="16"/>
      <c r="E17" s="16"/>
      <c r="F17" s="16"/>
      <c r="G17" s="16">
        <v>5</v>
      </c>
      <c r="H17" s="16"/>
      <c r="I17" s="16"/>
      <c r="J17" s="16">
        <v>5</v>
      </c>
      <c r="K17" s="16">
        <v>5</v>
      </c>
      <c r="L17" s="16"/>
      <c r="M17" s="16"/>
      <c r="N17" s="16"/>
      <c r="O17" s="16">
        <v>1</v>
      </c>
      <c r="P17" s="16">
        <v>4</v>
      </c>
      <c r="Q17" s="16"/>
      <c r="R17" s="7" t="s">
        <v>99</v>
      </c>
    </row>
    <row r="18" spans="1:18" x14ac:dyDescent="0.25">
      <c r="A18" s="1" t="s">
        <v>14</v>
      </c>
      <c r="B18" s="16">
        <v>6</v>
      </c>
      <c r="C18" s="16">
        <v>6</v>
      </c>
      <c r="D18" s="16"/>
      <c r="E18" s="16"/>
      <c r="F18" s="16"/>
      <c r="G18" s="16"/>
      <c r="H18" s="16">
        <v>8</v>
      </c>
      <c r="I18" s="16"/>
      <c r="J18" s="16"/>
      <c r="K18" s="16">
        <v>6</v>
      </c>
      <c r="L18" s="16"/>
      <c r="M18" s="16"/>
      <c r="N18" s="16"/>
      <c r="O18" s="16">
        <v>2</v>
      </c>
      <c r="P18" s="16"/>
      <c r="Q18" s="16">
        <v>6</v>
      </c>
      <c r="R18" s="7" t="s">
        <v>61</v>
      </c>
    </row>
    <row r="19" spans="1:18" x14ac:dyDescent="0.25">
      <c r="A19" s="1" t="s">
        <v>85</v>
      </c>
      <c r="B19" s="16">
        <v>6</v>
      </c>
      <c r="C19" s="16"/>
      <c r="D19" s="16">
        <v>6</v>
      </c>
      <c r="E19" s="16">
        <v>7</v>
      </c>
      <c r="F19" s="16">
        <v>6</v>
      </c>
      <c r="G19" s="16">
        <v>6</v>
      </c>
      <c r="H19" s="16">
        <v>7</v>
      </c>
      <c r="I19" s="16"/>
      <c r="J19" s="16"/>
      <c r="K19" s="16"/>
      <c r="L19" s="16"/>
      <c r="M19" s="16"/>
      <c r="N19" s="16"/>
      <c r="O19" s="16">
        <v>2</v>
      </c>
      <c r="P19" s="16"/>
      <c r="Q19" s="16">
        <v>6</v>
      </c>
      <c r="R19" s="7" t="s">
        <v>105</v>
      </c>
    </row>
    <row r="20" spans="1:18" x14ac:dyDescent="0.25">
      <c r="A20" s="1" t="s">
        <v>86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5</v>
      </c>
      <c r="P20" s="16"/>
      <c r="Q20" s="16"/>
      <c r="R20" s="7" t="s">
        <v>101</v>
      </c>
    </row>
    <row r="21" spans="1:18" x14ac:dyDescent="0.25">
      <c r="A21" s="1" t="s">
        <v>75</v>
      </c>
      <c r="B21" s="16">
        <v>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>
        <v>2</v>
      </c>
      <c r="P21" s="16"/>
      <c r="Q21" s="16"/>
      <c r="R21" s="7" t="s">
        <v>67</v>
      </c>
    </row>
    <row r="22" spans="1:18" x14ac:dyDescent="0.25">
      <c r="A22" s="1" t="s">
        <v>87</v>
      </c>
      <c r="B22" s="16">
        <v>5</v>
      </c>
      <c r="C22" s="16"/>
      <c r="D22" s="16">
        <v>3</v>
      </c>
      <c r="E22" s="16">
        <v>5</v>
      </c>
      <c r="F22" s="16">
        <v>5</v>
      </c>
      <c r="G22" s="16"/>
      <c r="H22" s="16"/>
      <c r="I22" s="16">
        <v>6</v>
      </c>
      <c r="J22" s="16">
        <v>6</v>
      </c>
      <c r="K22" s="16"/>
      <c r="L22" s="16"/>
      <c r="M22" s="16"/>
      <c r="N22" s="16"/>
      <c r="O22" s="16">
        <v>2</v>
      </c>
      <c r="P22" s="16"/>
      <c r="Q22" s="16"/>
      <c r="R22" s="7" t="s">
        <v>68</v>
      </c>
    </row>
    <row r="23" spans="1:18" x14ac:dyDescent="0.25">
      <c r="A23" s="1" t="s">
        <v>88</v>
      </c>
      <c r="B23" s="16">
        <v>6</v>
      </c>
      <c r="C23" s="16"/>
      <c r="D23" s="16"/>
      <c r="E23" s="16"/>
      <c r="F23" s="16"/>
      <c r="G23" s="16"/>
      <c r="H23" s="16"/>
      <c r="I23" s="16"/>
      <c r="J23" s="16"/>
      <c r="K23" s="17"/>
      <c r="L23" s="16"/>
      <c r="M23" s="16"/>
      <c r="N23" s="16"/>
      <c r="O23" s="16">
        <v>5</v>
      </c>
      <c r="P23" s="16"/>
      <c r="Q23" s="16"/>
      <c r="R23" s="7" t="s">
        <v>65</v>
      </c>
    </row>
    <row r="24" spans="1:18" x14ac:dyDescent="0.25">
      <c r="A24" s="1" t="s">
        <v>69</v>
      </c>
      <c r="B24" s="16">
        <v>4</v>
      </c>
      <c r="C24" s="16">
        <v>3</v>
      </c>
      <c r="D24" s="16">
        <v>2</v>
      </c>
      <c r="E24" s="16">
        <v>1</v>
      </c>
      <c r="F24" s="16">
        <v>5</v>
      </c>
      <c r="G24" s="16">
        <v>2</v>
      </c>
      <c r="H24" s="16">
        <v>5</v>
      </c>
      <c r="I24" s="16">
        <v>6</v>
      </c>
      <c r="J24" s="16">
        <v>5</v>
      </c>
      <c r="K24" s="16">
        <v>1</v>
      </c>
      <c r="L24" s="16">
        <v>4</v>
      </c>
      <c r="M24" s="16">
        <v>7</v>
      </c>
      <c r="N24" s="16">
        <v>3</v>
      </c>
      <c r="O24" s="16">
        <v>1</v>
      </c>
      <c r="P24" s="16">
        <v>3</v>
      </c>
      <c r="Q24" s="16">
        <v>3</v>
      </c>
      <c r="R24" s="7" t="s">
        <v>106</v>
      </c>
    </row>
  </sheetData>
  <conditionalFormatting sqref="B2:O10 L11:N11 G11 B12:O23 Q2:Q23 B24">
    <cfRule type="cellIs" dxfId="101" priority="109" operator="between">
      <formula>7</formula>
      <formula>26</formula>
    </cfRule>
    <cfRule type="cellIs" dxfId="100" priority="110" operator="between">
      <formula>2</formula>
      <formula>6</formula>
    </cfRule>
    <cfRule type="cellIs" dxfId="99" priority="111" operator="equal">
      <formula>1</formula>
    </cfRule>
  </conditionalFormatting>
  <conditionalFormatting sqref="P2:P9 P15 P18:P23">
    <cfRule type="cellIs" dxfId="98" priority="106" operator="between">
      <formula>7</formula>
      <formula>26</formula>
    </cfRule>
    <cfRule type="cellIs" dxfId="97" priority="107" operator="between">
      <formula>2</formula>
      <formula>6</formula>
    </cfRule>
    <cfRule type="cellIs" dxfId="96" priority="108" operator="equal">
      <formula>1</formula>
    </cfRule>
  </conditionalFormatting>
  <conditionalFormatting sqref="P13">
    <cfRule type="cellIs" dxfId="95" priority="103" operator="between">
      <formula>7</formula>
      <formula>26</formula>
    </cfRule>
    <cfRule type="cellIs" dxfId="94" priority="104" operator="between">
      <formula>2</formula>
      <formula>6</formula>
    </cfRule>
    <cfRule type="cellIs" dxfId="93" priority="105" operator="equal">
      <formula>1</formula>
    </cfRule>
  </conditionalFormatting>
  <conditionalFormatting sqref="P12">
    <cfRule type="cellIs" dxfId="92" priority="100" operator="between">
      <formula>7</formula>
      <formula>26</formula>
    </cfRule>
    <cfRule type="cellIs" dxfId="91" priority="101" operator="between">
      <formula>2</formula>
      <formula>6</formula>
    </cfRule>
    <cfRule type="cellIs" dxfId="90" priority="102" operator="equal">
      <formula>1</formula>
    </cfRule>
  </conditionalFormatting>
  <conditionalFormatting sqref="P10">
    <cfRule type="cellIs" dxfId="89" priority="97" operator="between">
      <formula>7</formula>
      <formula>26</formula>
    </cfRule>
    <cfRule type="cellIs" dxfId="88" priority="98" operator="between">
      <formula>2</formula>
      <formula>6</formula>
    </cfRule>
    <cfRule type="cellIs" dxfId="87" priority="99" operator="equal">
      <formula>1</formula>
    </cfRule>
  </conditionalFormatting>
  <conditionalFormatting sqref="P11">
    <cfRule type="cellIs" dxfId="86" priority="94" operator="between">
      <formula>7</formula>
      <formula>26</formula>
    </cfRule>
    <cfRule type="cellIs" dxfId="85" priority="95" operator="between">
      <formula>2</formula>
      <formula>6</formula>
    </cfRule>
    <cfRule type="cellIs" dxfId="84" priority="96" operator="equal">
      <formula>1</formula>
    </cfRule>
  </conditionalFormatting>
  <conditionalFormatting sqref="O11">
    <cfRule type="cellIs" dxfId="83" priority="91" operator="between">
      <formula>7</formula>
      <formula>26</formula>
    </cfRule>
    <cfRule type="cellIs" dxfId="82" priority="92" operator="between">
      <formula>2</formula>
      <formula>6</formula>
    </cfRule>
    <cfRule type="cellIs" dxfId="81" priority="93" operator="equal">
      <formula>1</formula>
    </cfRule>
  </conditionalFormatting>
  <conditionalFormatting sqref="K11">
    <cfRule type="cellIs" dxfId="80" priority="88" operator="between">
      <formula>7</formula>
      <formula>26</formula>
    </cfRule>
    <cfRule type="cellIs" dxfId="79" priority="89" operator="between">
      <formula>2</formula>
      <formula>6</formula>
    </cfRule>
    <cfRule type="cellIs" dxfId="78" priority="90" operator="equal">
      <formula>1</formula>
    </cfRule>
  </conditionalFormatting>
  <conditionalFormatting sqref="J11">
    <cfRule type="cellIs" dxfId="77" priority="85" operator="between">
      <formula>7</formula>
      <formula>26</formula>
    </cfRule>
    <cfRule type="cellIs" dxfId="76" priority="86" operator="between">
      <formula>2</formula>
      <formula>6</formula>
    </cfRule>
    <cfRule type="cellIs" dxfId="75" priority="87" operator="equal">
      <formula>1</formula>
    </cfRule>
  </conditionalFormatting>
  <conditionalFormatting sqref="I11">
    <cfRule type="cellIs" dxfId="74" priority="82" operator="between">
      <formula>7</formula>
      <formula>26</formula>
    </cfRule>
    <cfRule type="cellIs" dxfId="73" priority="83" operator="between">
      <formula>2</formula>
      <formula>6</formula>
    </cfRule>
    <cfRule type="cellIs" dxfId="72" priority="84" operator="equal">
      <formula>1</formula>
    </cfRule>
  </conditionalFormatting>
  <conditionalFormatting sqref="H11">
    <cfRule type="cellIs" dxfId="71" priority="79" operator="between">
      <formula>7</formula>
      <formula>26</formula>
    </cfRule>
    <cfRule type="cellIs" dxfId="70" priority="80" operator="between">
      <formula>2</formula>
      <formula>6</formula>
    </cfRule>
    <cfRule type="cellIs" dxfId="69" priority="81" operator="equal">
      <formula>1</formula>
    </cfRule>
  </conditionalFormatting>
  <conditionalFormatting sqref="F11">
    <cfRule type="cellIs" dxfId="68" priority="76" operator="between">
      <formula>7</formula>
      <formula>26</formula>
    </cfRule>
    <cfRule type="cellIs" dxfId="67" priority="77" operator="between">
      <formula>2</formula>
      <formula>6</formula>
    </cfRule>
    <cfRule type="cellIs" dxfId="66" priority="78" operator="equal">
      <formula>1</formula>
    </cfRule>
  </conditionalFormatting>
  <conditionalFormatting sqref="E11">
    <cfRule type="cellIs" dxfId="65" priority="73" operator="between">
      <formula>7</formula>
      <formula>26</formula>
    </cfRule>
    <cfRule type="cellIs" dxfId="64" priority="74" operator="between">
      <formula>2</formula>
      <formula>6</formula>
    </cfRule>
    <cfRule type="cellIs" dxfId="63" priority="75" operator="equal">
      <formula>1</formula>
    </cfRule>
  </conditionalFormatting>
  <conditionalFormatting sqref="D11">
    <cfRule type="cellIs" dxfId="62" priority="70" operator="between">
      <formula>7</formula>
      <formula>26</formula>
    </cfRule>
    <cfRule type="cellIs" dxfId="61" priority="71" operator="between">
      <formula>2</formula>
      <formula>6</formula>
    </cfRule>
    <cfRule type="cellIs" dxfId="60" priority="72" operator="equal">
      <formula>1</formula>
    </cfRule>
  </conditionalFormatting>
  <conditionalFormatting sqref="C11">
    <cfRule type="cellIs" dxfId="59" priority="67" operator="between">
      <formula>7</formula>
      <formula>26</formula>
    </cfRule>
    <cfRule type="cellIs" dxfId="58" priority="68" operator="between">
      <formula>2</formula>
      <formula>6</formula>
    </cfRule>
    <cfRule type="cellIs" dxfId="57" priority="69" operator="equal">
      <formula>1</formula>
    </cfRule>
  </conditionalFormatting>
  <conditionalFormatting sqref="B11">
    <cfRule type="cellIs" dxfId="56" priority="64" operator="between">
      <formula>7</formula>
      <formula>26</formula>
    </cfRule>
    <cfRule type="cellIs" dxfId="55" priority="65" operator="between">
      <formula>2</formula>
      <formula>6</formula>
    </cfRule>
    <cfRule type="cellIs" dxfId="54" priority="66" operator="equal">
      <formula>1</formula>
    </cfRule>
  </conditionalFormatting>
  <conditionalFormatting sqref="P14">
    <cfRule type="cellIs" dxfId="53" priority="61" operator="between">
      <formula>7</formula>
      <formula>26</formula>
    </cfRule>
    <cfRule type="cellIs" dxfId="52" priority="62" operator="between">
      <formula>2</formula>
      <formula>6</formula>
    </cfRule>
    <cfRule type="cellIs" dxfId="51" priority="63" operator="equal">
      <formula>1</formula>
    </cfRule>
  </conditionalFormatting>
  <conditionalFormatting sqref="P17">
    <cfRule type="cellIs" dxfId="50" priority="58" operator="between">
      <formula>7</formula>
      <formula>26</formula>
    </cfRule>
    <cfRule type="cellIs" dxfId="49" priority="59" operator="between">
      <formula>2</formula>
      <formula>6</formula>
    </cfRule>
    <cfRule type="cellIs" dxfId="48" priority="60" operator="equal">
      <formula>1</formula>
    </cfRule>
  </conditionalFormatting>
  <conditionalFormatting sqref="P16">
    <cfRule type="cellIs" dxfId="47" priority="52" operator="between">
      <formula>7</formula>
      <formula>26</formula>
    </cfRule>
    <cfRule type="cellIs" dxfId="46" priority="53" operator="between">
      <formula>2</formula>
      <formula>6</formula>
    </cfRule>
    <cfRule type="cellIs" dxfId="45" priority="54" operator="equal">
      <formula>1</formula>
    </cfRule>
  </conditionalFormatting>
  <conditionalFormatting sqref="C24">
    <cfRule type="cellIs" dxfId="44" priority="43" operator="between">
      <formula>7</formula>
      <formula>26</formula>
    </cfRule>
    <cfRule type="cellIs" dxfId="43" priority="44" operator="between">
      <formula>2</formula>
      <formula>6</formula>
    </cfRule>
    <cfRule type="cellIs" dxfId="42" priority="45" operator="equal">
      <formula>1</formula>
    </cfRule>
  </conditionalFormatting>
  <conditionalFormatting sqref="D24">
    <cfRule type="cellIs" dxfId="41" priority="40" operator="between">
      <formula>7</formula>
      <formula>26</formula>
    </cfRule>
    <cfRule type="cellIs" dxfId="40" priority="41" operator="between">
      <formula>2</formula>
      <formula>6</formula>
    </cfRule>
    <cfRule type="cellIs" dxfId="39" priority="42" operator="equal">
      <formula>1</formula>
    </cfRule>
  </conditionalFormatting>
  <conditionalFormatting sqref="E24">
    <cfRule type="cellIs" dxfId="38" priority="37" operator="between">
      <formula>7</formula>
      <formula>26</formula>
    </cfRule>
    <cfRule type="cellIs" dxfId="37" priority="38" operator="between">
      <formula>2</formula>
      <formula>6</formula>
    </cfRule>
    <cfRule type="cellIs" dxfId="36" priority="39" operator="equal">
      <formula>1</formula>
    </cfRule>
  </conditionalFormatting>
  <conditionalFormatting sqref="F24">
    <cfRule type="cellIs" dxfId="35" priority="34" operator="between">
      <formula>7</formula>
      <formula>26</formula>
    </cfRule>
    <cfRule type="cellIs" dxfId="34" priority="35" operator="between">
      <formula>2</formula>
      <formula>6</formula>
    </cfRule>
    <cfRule type="cellIs" dxfId="33" priority="36" operator="equal">
      <formula>1</formula>
    </cfRule>
  </conditionalFormatting>
  <conditionalFormatting sqref="G24">
    <cfRule type="cellIs" dxfId="32" priority="31" operator="between">
      <formula>7</formula>
      <formula>26</formula>
    </cfRule>
    <cfRule type="cellIs" dxfId="31" priority="32" operator="between">
      <formula>2</formula>
      <formula>6</formula>
    </cfRule>
    <cfRule type="cellIs" dxfId="30" priority="33" operator="equal">
      <formula>1</formula>
    </cfRule>
  </conditionalFormatting>
  <conditionalFormatting sqref="H24">
    <cfRule type="cellIs" dxfId="29" priority="28" operator="between">
      <formula>7</formula>
      <formula>26</formula>
    </cfRule>
    <cfRule type="cellIs" dxfId="28" priority="29" operator="between">
      <formula>2</formula>
      <formula>6</formula>
    </cfRule>
    <cfRule type="cellIs" dxfId="27" priority="30" operator="equal">
      <formula>1</formula>
    </cfRule>
  </conditionalFormatting>
  <conditionalFormatting sqref="I24">
    <cfRule type="cellIs" dxfId="26" priority="25" operator="between">
      <formula>7</formula>
      <formula>26</formula>
    </cfRule>
    <cfRule type="cellIs" dxfId="25" priority="26" operator="between">
      <formula>2</formula>
      <formula>6</formula>
    </cfRule>
    <cfRule type="cellIs" dxfId="24" priority="27" operator="equal">
      <formula>1</formula>
    </cfRule>
  </conditionalFormatting>
  <conditionalFormatting sqref="J24">
    <cfRule type="cellIs" dxfId="23" priority="22" operator="between">
      <formula>7</formula>
      <formula>26</formula>
    </cfRule>
    <cfRule type="cellIs" dxfId="22" priority="23" operator="between">
      <formula>2</formula>
      <formula>6</formula>
    </cfRule>
    <cfRule type="cellIs" dxfId="21" priority="24" operator="equal">
      <formula>1</formula>
    </cfRule>
  </conditionalFormatting>
  <conditionalFormatting sqref="K24">
    <cfRule type="cellIs" dxfId="20" priority="19" operator="between">
      <formula>7</formula>
      <formula>26</formula>
    </cfRule>
    <cfRule type="cellIs" dxfId="19" priority="20" operator="between">
      <formula>2</formula>
      <formula>6</formula>
    </cfRule>
    <cfRule type="cellIs" dxfId="18" priority="21" operator="equal">
      <formula>1</formula>
    </cfRule>
  </conditionalFormatting>
  <conditionalFormatting sqref="O24">
    <cfRule type="cellIs" dxfId="17" priority="16" operator="between">
      <formula>7</formula>
      <formula>26</formula>
    </cfRule>
    <cfRule type="cellIs" dxfId="16" priority="17" operator="between">
      <formula>2</formula>
      <formula>6</formula>
    </cfRule>
    <cfRule type="cellIs" dxfId="15" priority="18" operator="equal">
      <formula>1</formula>
    </cfRule>
  </conditionalFormatting>
  <conditionalFormatting sqref="L24">
    <cfRule type="cellIs" dxfId="14" priority="13" operator="between">
      <formula>7</formula>
      <formula>26</formula>
    </cfRule>
    <cfRule type="cellIs" dxfId="13" priority="14" operator="between">
      <formula>2</formula>
      <formula>6</formula>
    </cfRule>
    <cfRule type="cellIs" dxfId="12" priority="15" operator="equal">
      <formula>1</formula>
    </cfRule>
  </conditionalFormatting>
  <conditionalFormatting sqref="M24">
    <cfRule type="cellIs" dxfId="11" priority="10" operator="between">
      <formula>7</formula>
      <formula>26</formula>
    </cfRule>
    <cfRule type="cellIs" dxfId="10" priority="11" operator="between">
      <formula>2</formula>
      <formula>6</formula>
    </cfRule>
    <cfRule type="cellIs" dxfId="9" priority="12" operator="equal">
      <formula>1</formula>
    </cfRule>
  </conditionalFormatting>
  <conditionalFormatting sqref="N24">
    <cfRule type="cellIs" dxfId="8" priority="7" operator="between">
      <formula>7</formula>
      <formula>26</formula>
    </cfRule>
    <cfRule type="cellIs" dxfId="7" priority="8" operator="between">
      <formula>2</formula>
      <formula>6</formula>
    </cfRule>
    <cfRule type="cellIs" dxfId="6" priority="9" operator="equal">
      <formula>1</formula>
    </cfRule>
  </conditionalFormatting>
  <conditionalFormatting sqref="P24">
    <cfRule type="cellIs" dxfId="5" priority="4" operator="between">
      <formula>7</formula>
      <formula>26</formula>
    </cfRule>
    <cfRule type="cellIs" dxfId="4" priority="5" operator="between">
      <formula>2</formula>
      <formula>6</formula>
    </cfRule>
    <cfRule type="cellIs" dxfId="3" priority="6" operator="equal">
      <formula>1</formula>
    </cfRule>
  </conditionalFormatting>
  <conditionalFormatting sqref="Q24">
    <cfRule type="cellIs" dxfId="2" priority="1" operator="between">
      <formula>7</formula>
      <formula>26</formula>
    </cfRule>
    <cfRule type="cellIs" dxfId="1" priority="2" operator="between">
      <formula>2</formula>
      <formula>6</formula>
    </cfRule>
    <cfRule type="cellIs" dxfId="0" priority="3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F111 Grid</vt:lpstr>
      <vt:lpstr>F111 Times</vt:lpstr>
      <vt:lpstr>F111 Race</vt:lpstr>
      <vt:lpstr>Times</vt:lpstr>
      <vt:lpstr>Sheet4</vt:lpstr>
      <vt:lpstr>Sheet5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</dc:creator>
  <cp:lastModifiedBy>CER</cp:lastModifiedBy>
  <dcterms:created xsi:type="dcterms:W3CDTF">2011-09-07T20:57:00Z</dcterms:created>
  <dcterms:modified xsi:type="dcterms:W3CDTF">2011-11-13T00:22:02Z</dcterms:modified>
</cp:coreProperties>
</file>