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7335" windowHeight="1185" tabRatio="875" activeTab="3"/>
  </bookViews>
  <sheets>
    <sheet name="F110 Grid" sheetId="6" r:id="rId1"/>
    <sheet name="F110 Times" sheetId="2" r:id="rId2"/>
    <sheet name="F110 Race" sheetId="3" r:id="rId3"/>
    <sheet name="Times" sheetId="1" r:id="rId4"/>
    <sheet name="Sheet4" sheetId="4" r:id="rId5"/>
    <sheet name="Sheet5" sheetId="5" r:id="rId6"/>
    <sheet name="Sheet2" sheetId="7" r:id="rId7"/>
  </sheets>
  <calcPr calcId="145621"/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2" i="1"/>
  <c r="AC3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" i="2"/>
  <c r="Y3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" i="2"/>
  <c r="BQ3" i="2"/>
  <c r="BQ4" i="2"/>
  <c r="BQ5" i="2"/>
  <c r="BQ6" i="2"/>
  <c r="BQ7" i="2"/>
  <c r="BQ8" i="2"/>
  <c r="BQ9" i="2"/>
  <c r="BQ10" i="2"/>
  <c r="BQ11" i="2"/>
  <c r="BQ12" i="2"/>
  <c r="BQ13" i="2"/>
  <c r="BQ14" i="2"/>
  <c r="BQ15" i="2"/>
  <c r="BQ16" i="2"/>
  <c r="BQ17" i="2"/>
  <c r="BQ18" i="2"/>
  <c r="BQ19" i="2"/>
  <c r="BQ20" i="2"/>
  <c r="BQ21" i="2"/>
  <c r="BQ22" i="2"/>
  <c r="BQ23" i="2"/>
  <c r="BQ24" i="2"/>
  <c r="BQ25" i="2"/>
  <c r="BQ26" i="2"/>
  <c r="BQ27" i="2"/>
  <c r="BQ28" i="2"/>
  <c r="BQ2" i="2"/>
  <c r="R2" i="1" s="1"/>
  <c r="R29" i="1" l="1"/>
  <c r="R25" i="1"/>
  <c r="R22" i="1"/>
  <c r="R20" i="1"/>
  <c r="R18" i="1"/>
  <c r="R16" i="1"/>
  <c r="R14" i="1"/>
  <c r="R12" i="1"/>
  <c r="R9" i="1"/>
  <c r="R7" i="1"/>
  <c r="R5" i="1"/>
  <c r="R3" i="1"/>
  <c r="R26" i="1"/>
  <c r="R24" i="1"/>
  <c r="R21" i="1"/>
  <c r="R19" i="1"/>
  <c r="R17" i="1"/>
  <c r="R15" i="1"/>
  <c r="R13" i="1"/>
  <c r="R11" i="1"/>
  <c r="R8" i="1"/>
  <c r="R6" i="1"/>
  <c r="R4" i="1"/>
  <c r="BM3" i="2"/>
  <c r="BM4" i="2"/>
  <c r="BM5" i="2"/>
  <c r="BM6" i="2"/>
  <c r="Q6" i="1" s="1"/>
  <c r="BM7" i="2"/>
  <c r="BM8" i="2"/>
  <c r="BM9" i="2"/>
  <c r="BM10" i="2"/>
  <c r="BM11" i="2"/>
  <c r="BM12" i="2"/>
  <c r="BM13" i="2"/>
  <c r="Q13" i="1" s="1"/>
  <c r="BM14" i="2"/>
  <c r="BM15" i="2"/>
  <c r="BM16" i="2"/>
  <c r="BM17" i="2"/>
  <c r="Q17" i="1" s="1"/>
  <c r="BM18" i="2"/>
  <c r="BM19" i="2"/>
  <c r="BM20" i="2"/>
  <c r="BM21" i="2"/>
  <c r="Q21" i="1" s="1"/>
  <c r="BM22" i="2"/>
  <c r="BM23" i="2"/>
  <c r="BM24" i="2"/>
  <c r="BM25" i="2"/>
  <c r="BM26" i="2"/>
  <c r="Q26" i="1" s="1"/>
  <c r="BM27" i="2"/>
  <c r="BM28" i="2"/>
  <c r="BM2" i="2"/>
  <c r="Q2" i="1" s="1"/>
  <c r="BI3" i="2"/>
  <c r="P3" i="1" s="1"/>
  <c r="BI4" i="2"/>
  <c r="P4" i="1" s="1"/>
  <c r="BI5" i="2"/>
  <c r="P5" i="1" s="1"/>
  <c r="BI6" i="2"/>
  <c r="P6" i="1" s="1"/>
  <c r="BI7" i="2"/>
  <c r="P7" i="1" s="1"/>
  <c r="BI8" i="2"/>
  <c r="P8" i="1" s="1"/>
  <c r="BI9" i="2"/>
  <c r="BI10" i="2"/>
  <c r="BI11" i="2"/>
  <c r="P11" i="1" s="1"/>
  <c r="BI12" i="2"/>
  <c r="P12" i="1" s="1"/>
  <c r="BI13" i="2"/>
  <c r="P13" i="1" s="1"/>
  <c r="BI14" i="2"/>
  <c r="P14" i="1" s="1"/>
  <c r="BI15" i="2"/>
  <c r="P15" i="1" s="1"/>
  <c r="BI16" i="2"/>
  <c r="P16" i="1" s="1"/>
  <c r="BI17" i="2"/>
  <c r="P17" i="1" s="1"/>
  <c r="BI18" i="2"/>
  <c r="P18" i="1" s="1"/>
  <c r="BI19" i="2"/>
  <c r="P19" i="1" s="1"/>
  <c r="BI20" i="2"/>
  <c r="P20" i="1" s="1"/>
  <c r="BI21" i="2"/>
  <c r="P21" i="1" s="1"/>
  <c r="BI22" i="2"/>
  <c r="BI23" i="2"/>
  <c r="BI24" i="2"/>
  <c r="P24" i="1" s="1"/>
  <c r="BI25" i="2"/>
  <c r="P25" i="1" s="1"/>
  <c r="BI26" i="2"/>
  <c r="P26" i="1" s="1"/>
  <c r="BI27" i="2"/>
  <c r="BI28" i="2"/>
  <c r="P29" i="1"/>
  <c r="BI2" i="2"/>
  <c r="P2" i="1" s="1"/>
  <c r="BE3" i="2"/>
  <c r="O3" i="1" s="1"/>
  <c r="BE4" i="2"/>
  <c r="O4" i="1" s="1"/>
  <c r="BE5" i="2"/>
  <c r="O5" i="1" s="1"/>
  <c r="BE6" i="2"/>
  <c r="O6" i="1" s="1"/>
  <c r="BE7" i="2"/>
  <c r="O7" i="1" s="1"/>
  <c r="BE8" i="2"/>
  <c r="O8" i="1" s="1"/>
  <c r="BE9" i="2"/>
  <c r="O9" i="1" s="1"/>
  <c r="BE10" i="2"/>
  <c r="BE11" i="2"/>
  <c r="O11" i="1" s="1"/>
  <c r="BE12" i="2"/>
  <c r="O12" i="1" s="1"/>
  <c r="BE13" i="2"/>
  <c r="O13" i="1" s="1"/>
  <c r="BE14" i="2"/>
  <c r="O14" i="1" s="1"/>
  <c r="BE15" i="2"/>
  <c r="O15" i="1" s="1"/>
  <c r="BE16" i="2"/>
  <c r="O16" i="1" s="1"/>
  <c r="BE17" i="2"/>
  <c r="O17" i="1" s="1"/>
  <c r="BE18" i="2"/>
  <c r="O18" i="1" s="1"/>
  <c r="BE19" i="2"/>
  <c r="O19" i="1" s="1"/>
  <c r="BE20" i="2"/>
  <c r="O20" i="1" s="1"/>
  <c r="BE21" i="2"/>
  <c r="O21" i="1" s="1"/>
  <c r="BE22" i="2"/>
  <c r="BE23" i="2"/>
  <c r="O23" i="1" s="1"/>
  <c r="BE24" i="2"/>
  <c r="O24" i="1" s="1"/>
  <c r="BE25" i="2"/>
  <c r="O25" i="1" s="1"/>
  <c r="BE26" i="2"/>
  <c r="O26" i="1" s="1"/>
  <c r="BE27" i="2"/>
  <c r="BE28" i="2"/>
  <c r="O29" i="1"/>
  <c r="BE2" i="2"/>
  <c r="O2" i="1" s="1"/>
  <c r="BA3" i="2"/>
  <c r="N3" i="1" s="1"/>
  <c r="BA4" i="2"/>
  <c r="N4" i="1" s="1"/>
  <c r="BA5" i="2"/>
  <c r="N5" i="1" s="1"/>
  <c r="BA6" i="2"/>
  <c r="N6" i="1" s="1"/>
  <c r="BA7" i="2"/>
  <c r="N7" i="1" s="1"/>
  <c r="BA8" i="2"/>
  <c r="N8" i="1" s="1"/>
  <c r="BA9" i="2"/>
  <c r="N9" i="1" s="1"/>
  <c r="BA10" i="2"/>
  <c r="BA11" i="2"/>
  <c r="N11" i="1" s="1"/>
  <c r="BA12" i="2"/>
  <c r="N12" i="1" s="1"/>
  <c r="BA13" i="2"/>
  <c r="N13" i="1" s="1"/>
  <c r="BA14" i="2"/>
  <c r="N14" i="1" s="1"/>
  <c r="BA15" i="2"/>
  <c r="N15" i="1" s="1"/>
  <c r="BA16" i="2"/>
  <c r="N16" i="1" s="1"/>
  <c r="BA17" i="2"/>
  <c r="N17" i="1" s="1"/>
  <c r="BA18" i="2"/>
  <c r="N18" i="1" s="1"/>
  <c r="BA19" i="2"/>
  <c r="N19" i="1" s="1"/>
  <c r="BA20" i="2"/>
  <c r="N20" i="1" s="1"/>
  <c r="BA21" i="2"/>
  <c r="N21" i="1" s="1"/>
  <c r="BA22" i="2"/>
  <c r="BA23" i="2"/>
  <c r="N23" i="1" s="1"/>
  <c r="BA24" i="2"/>
  <c r="N24" i="1" s="1"/>
  <c r="BA25" i="2"/>
  <c r="N25" i="1" s="1"/>
  <c r="BA26" i="2"/>
  <c r="N26" i="1" s="1"/>
  <c r="BA27" i="2"/>
  <c r="BA28" i="2"/>
  <c r="N29" i="1"/>
  <c r="BA2" i="2"/>
  <c r="N2" i="1" s="1"/>
  <c r="AW3" i="2"/>
  <c r="M3" i="1" s="1"/>
  <c r="AW4" i="2"/>
  <c r="M4" i="1" s="1"/>
  <c r="AW5" i="2"/>
  <c r="M5" i="1" s="1"/>
  <c r="AW6" i="2"/>
  <c r="M6" i="1" s="1"/>
  <c r="AW7" i="2"/>
  <c r="M7" i="1" s="1"/>
  <c r="AW8" i="2"/>
  <c r="AW9" i="2"/>
  <c r="M9" i="1" s="1"/>
  <c r="AW10" i="2"/>
  <c r="AW11" i="2"/>
  <c r="M11" i="1" s="1"/>
  <c r="AW12" i="2"/>
  <c r="M12" i="1" s="1"/>
  <c r="AW13" i="2"/>
  <c r="M13" i="1" s="1"/>
  <c r="AW14" i="2"/>
  <c r="M14" i="1" s="1"/>
  <c r="AW15" i="2"/>
  <c r="M15" i="1" s="1"/>
  <c r="AW16" i="2"/>
  <c r="M16" i="1" s="1"/>
  <c r="AW17" i="2"/>
  <c r="M17" i="1" s="1"/>
  <c r="AW18" i="2"/>
  <c r="M18" i="1" s="1"/>
  <c r="AW19" i="2"/>
  <c r="M19" i="1" s="1"/>
  <c r="AW20" i="2"/>
  <c r="M20" i="1" s="1"/>
  <c r="AW21" i="2"/>
  <c r="M21" i="1" s="1"/>
  <c r="AW22" i="2"/>
  <c r="AW23" i="2"/>
  <c r="M23" i="1" s="1"/>
  <c r="AW24" i="2"/>
  <c r="M24" i="1" s="1"/>
  <c r="AW25" i="2"/>
  <c r="M25" i="1" s="1"/>
  <c r="AW26" i="2"/>
  <c r="AW27" i="2"/>
  <c r="AW28" i="2"/>
  <c r="M29" i="1"/>
  <c r="AW2" i="2"/>
  <c r="M2" i="1" s="1"/>
  <c r="AS3" i="2"/>
  <c r="L3" i="1" s="1"/>
  <c r="AS4" i="2"/>
  <c r="L4" i="1" s="1"/>
  <c r="AS5" i="2"/>
  <c r="L5" i="1" s="1"/>
  <c r="AS6" i="2"/>
  <c r="L6" i="1" s="1"/>
  <c r="AS7" i="2"/>
  <c r="L7" i="1" s="1"/>
  <c r="AS8" i="2"/>
  <c r="L8" i="1" s="1"/>
  <c r="AS9" i="2"/>
  <c r="L9" i="1" s="1"/>
  <c r="AS10" i="2"/>
  <c r="L10" i="1" s="1"/>
  <c r="AS11" i="2"/>
  <c r="L11" i="1" s="1"/>
  <c r="AS12" i="2"/>
  <c r="L12" i="1" s="1"/>
  <c r="AS13" i="2"/>
  <c r="L13" i="1" s="1"/>
  <c r="AS14" i="2"/>
  <c r="L14" i="1" s="1"/>
  <c r="AS15" i="2"/>
  <c r="L15" i="1" s="1"/>
  <c r="AS16" i="2"/>
  <c r="L16" i="1" s="1"/>
  <c r="AS17" i="2"/>
  <c r="L17" i="1" s="1"/>
  <c r="AS18" i="2"/>
  <c r="L18" i="1" s="1"/>
  <c r="AS19" i="2"/>
  <c r="L19" i="1" s="1"/>
  <c r="AS20" i="2"/>
  <c r="L20" i="1" s="1"/>
  <c r="AS21" i="2"/>
  <c r="L21" i="1" s="1"/>
  <c r="AS22" i="2"/>
  <c r="AS23" i="2"/>
  <c r="L23" i="1" s="1"/>
  <c r="AS24" i="2"/>
  <c r="L24" i="1" s="1"/>
  <c r="AS25" i="2"/>
  <c r="L25" i="1" s="1"/>
  <c r="AS26" i="2"/>
  <c r="AS27" i="2"/>
  <c r="AS28" i="2"/>
  <c r="L29" i="1"/>
  <c r="AS2" i="2"/>
  <c r="L2" i="1" s="1"/>
  <c r="AO3" i="2"/>
  <c r="K3" i="1" s="1"/>
  <c r="AO4" i="2"/>
  <c r="K4" i="1" s="1"/>
  <c r="AO5" i="2"/>
  <c r="K5" i="1" s="1"/>
  <c r="AO6" i="2"/>
  <c r="K6" i="1" s="1"/>
  <c r="AO7" i="2"/>
  <c r="K7" i="1" s="1"/>
  <c r="AO8" i="2"/>
  <c r="K8" i="1" s="1"/>
  <c r="AO9" i="2"/>
  <c r="K9" i="1" s="1"/>
  <c r="AO10" i="2"/>
  <c r="K10" i="1" s="1"/>
  <c r="AO11" i="2"/>
  <c r="K11" i="1" s="1"/>
  <c r="AO12" i="2"/>
  <c r="K12" i="1" s="1"/>
  <c r="AO13" i="2"/>
  <c r="K13" i="1" s="1"/>
  <c r="AO14" i="2"/>
  <c r="K14" i="1" s="1"/>
  <c r="AO15" i="2"/>
  <c r="K15" i="1" s="1"/>
  <c r="AO16" i="2"/>
  <c r="K16" i="1" s="1"/>
  <c r="AO17" i="2"/>
  <c r="K17" i="1" s="1"/>
  <c r="AO18" i="2"/>
  <c r="K18" i="1" s="1"/>
  <c r="AO19" i="2"/>
  <c r="K19" i="1" s="1"/>
  <c r="AO20" i="2"/>
  <c r="AO21" i="2"/>
  <c r="K21" i="1" s="1"/>
  <c r="AO22" i="2"/>
  <c r="AO23" i="2"/>
  <c r="K23" i="1" s="1"/>
  <c r="AO24" i="2"/>
  <c r="K24" i="1" s="1"/>
  <c r="AO25" i="2"/>
  <c r="K25" i="1" s="1"/>
  <c r="AO26" i="2"/>
  <c r="AO27" i="2"/>
  <c r="AO28" i="2"/>
  <c r="K28" i="1" s="1"/>
  <c r="K29" i="1"/>
  <c r="AO2" i="2"/>
  <c r="K2" i="1" s="1"/>
  <c r="AK3" i="2"/>
  <c r="J3" i="1" s="1"/>
  <c r="AK4" i="2"/>
  <c r="J4" i="1" s="1"/>
  <c r="AK5" i="2"/>
  <c r="J5" i="1" s="1"/>
  <c r="AK6" i="2"/>
  <c r="J6" i="1" s="1"/>
  <c r="AK7" i="2"/>
  <c r="J7" i="1" s="1"/>
  <c r="AK8" i="2"/>
  <c r="J8" i="1" s="1"/>
  <c r="AK9" i="2"/>
  <c r="J9" i="1" s="1"/>
  <c r="AK10" i="2"/>
  <c r="J10" i="1" s="1"/>
  <c r="AK11" i="2"/>
  <c r="J11" i="1" s="1"/>
  <c r="AK12" i="2"/>
  <c r="J12" i="1" s="1"/>
  <c r="AK13" i="2"/>
  <c r="J13" i="1" s="1"/>
  <c r="AK14" i="2"/>
  <c r="J14" i="1" s="1"/>
  <c r="AK15" i="2"/>
  <c r="J15" i="1" s="1"/>
  <c r="AK16" i="2"/>
  <c r="J16" i="1" s="1"/>
  <c r="AK17" i="2"/>
  <c r="J17" i="1" s="1"/>
  <c r="AK18" i="2"/>
  <c r="J18" i="1" s="1"/>
  <c r="AK19" i="2"/>
  <c r="J19" i="1" s="1"/>
  <c r="AK20" i="2"/>
  <c r="J20" i="1" s="1"/>
  <c r="AK21" i="2"/>
  <c r="J21" i="1" s="1"/>
  <c r="AK22" i="2"/>
  <c r="AK23" i="2"/>
  <c r="J23" i="1" s="1"/>
  <c r="AK24" i="2"/>
  <c r="J24" i="1" s="1"/>
  <c r="AK25" i="2"/>
  <c r="J25" i="1" s="1"/>
  <c r="AK26" i="2"/>
  <c r="AK27" i="2"/>
  <c r="AK28" i="2"/>
  <c r="J29" i="1"/>
  <c r="AK2" i="2"/>
  <c r="J2" i="1" s="1"/>
  <c r="AG3" i="2"/>
  <c r="I3" i="1" s="1"/>
  <c r="AG4" i="2"/>
  <c r="I4" i="1" s="1"/>
  <c r="AG5" i="2"/>
  <c r="I5" i="1" s="1"/>
  <c r="AG6" i="2"/>
  <c r="I6" i="1" s="1"/>
  <c r="AG7" i="2"/>
  <c r="I7" i="1" s="1"/>
  <c r="AG8" i="2"/>
  <c r="I8" i="1" s="1"/>
  <c r="AG9" i="2"/>
  <c r="I9" i="1" s="1"/>
  <c r="AG10" i="2"/>
  <c r="I10" i="1" s="1"/>
  <c r="AG11" i="2"/>
  <c r="I11" i="1" s="1"/>
  <c r="AG12" i="2"/>
  <c r="I12" i="1" s="1"/>
  <c r="AG13" i="2"/>
  <c r="I13" i="1" s="1"/>
  <c r="AG14" i="2"/>
  <c r="I14" i="1" s="1"/>
  <c r="AG15" i="2"/>
  <c r="I15" i="1" s="1"/>
  <c r="AG16" i="2"/>
  <c r="I16" i="1" s="1"/>
  <c r="AG17" i="2"/>
  <c r="I17" i="1" s="1"/>
  <c r="AG18" i="2"/>
  <c r="I18" i="1" s="1"/>
  <c r="AG19" i="2"/>
  <c r="I19" i="1" s="1"/>
  <c r="AG20" i="2"/>
  <c r="I20" i="1" s="1"/>
  <c r="AG21" i="2"/>
  <c r="I21" i="1" s="1"/>
  <c r="AG22" i="2"/>
  <c r="I22" i="1" s="1"/>
  <c r="AG23" i="2"/>
  <c r="I23" i="1" s="1"/>
  <c r="AG24" i="2"/>
  <c r="I24" i="1" s="1"/>
  <c r="AG25" i="2"/>
  <c r="I25" i="1" s="1"/>
  <c r="AG2" i="2"/>
  <c r="I2" i="1" s="1"/>
  <c r="H27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8" i="1"/>
  <c r="H19" i="1"/>
  <c r="H20" i="1"/>
  <c r="H21" i="1"/>
  <c r="H22" i="1"/>
  <c r="H23" i="1"/>
  <c r="H24" i="1"/>
  <c r="H25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8" i="1"/>
  <c r="G19" i="1"/>
  <c r="G20" i="1"/>
  <c r="G21" i="1"/>
  <c r="G24" i="1"/>
  <c r="G25" i="1"/>
  <c r="G2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9" i="1"/>
  <c r="F8" i="1"/>
  <c r="F7" i="1"/>
  <c r="F6" i="1"/>
  <c r="F5" i="1"/>
  <c r="F4" i="1"/>
  <c r="F2" i="1"/>
  <c r="F3" i="1"/>
  <c r="AG28" i="2"/>
  <c r="AG27" i="2"/>
  <c r="AG26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7" i="1"/>
  <c r="E18" i="1"/>
  <c r="E19" i="1"/>
  <c r="E20" i="1"/>
  <c r="E21" i="1"/>
  <c r="E22" i="1"/>
  <c r="E23" i="1"/>
  <c r="E24" i="1"/>
  <c r="E25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" i="1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10" i="6"/>
  <c r="W9" i="6"/>
  <c r="W8" i="6"/>
  <c r="W7" i="6"/>
  <c r="W6" i="6"/>
  <c r="W5" i="6"/>
  <c r="W4" i="6"/>
  <c r="W3" i="6"/>
  <c r="W2" i="6"/>
  <c r="BS27" i="2" l="1"/>
  <c r="BR27" i="2" s="1"/>
  <c r="BS25" i="2"/>
  <c r="BR25" i="2" s="1"/>
  <c r="BS23" i="2"/>
  <c r="BR23" i="2" s="1"/>
  <c r="BS19" i="2"/>
  <c r="BR19" i="2" s="1"/>
  <c r="BS15" i="2"/>
  <c r="BR15" i="2" s="1"/>
  <c r="BS11" i="2"/>
  <c r="BR11" i="2" s="1"/>
  <c r="BS9" i="2"/>
  <c r="BR9" i="2" s="1"/>
  <c r="BS7" i="2"/>
  <c r="BR7" i="2" s="1"/>
  <c r="BS5" i="2"/>
  <c r="BR5" i="2" s="1"/>
  <c r="BS3" i="2"/>
  <c r="BR3" i="2" s="1"/>
  <c r="BS28" i="2"/>
  <c r="BR28" i="2" s="1"/>
  <c r="BS24" i="2"/>
  <c r="BR24" i="2" s="1"/>
  <c r="BS22" i="2"/>
  <c r="BR22" i="2" s="1"/>
  <c r="BS20" i="2"/>
  <c r="BR20" i="2" s="1"/>
  <c r="BS18" i="2"/>
  <c r="BR18" i="2" s="1"/>
  <c r="BS16" i="2"/>
  <c r="BR16" i="2" s="1"/>
  <c r="BS14" i="2"/>
  <c r="BR14" i="2" s="1"/>
  <c r="BS12" i="2"/>
  <c r="BR12" i="2" s="1"/>
  <c r="BS10" i="2"/>
  <c r="BR10" i="2" s="1"/>
  <c r="BS8" i="2"/>
  <c r="BR8" i="2" s="1"/>
  <c r="BS4" i="2"/>
  <c r="BR4" i="2" s="1"/>
  <c r="Q25" i="1"/>
  <c r="Q23" i="1"/>
  <c r="Q20" i="1"/>
  <c r="Q18" i="1"/>
  <c r="Q16" i="1"/>
  <c r="Q14" i="1"/>
  <c r="Q12" i="1"/>
  <c r="Q9" i="1"/>
  <c r="Q7" i="1"/>
  <c r="Q5" i="1"/>
  <c r="Q3" i="1"/>
  <c r="BS2" i="2"/>
  <c r="BR2" i="2" s="1"/>
  <c r="BS13" i="2"/>
  <c r="BR13" i="2" s="1"/>
  <c r="BS17" i="2"/>
  <c r="BR17" i="2" s="1"/>
  <c r="BS21" i="2"/>
  <c r="BR21" i="2" s="1"/>
  <c r="BS6" i="2"/>
  <c r="BR6" i="2" s="1"/>
  <c r="BS26" i="2"/>
  <c r="BR26" i="2" s="1"/>
  <c r="Q24" i="1"/>
  <c r="Q19" i="1"/>
  <c r="Q15" i="1"/>
  <c r="Q11" i="1"/>
  <c r="Q8" i="1"/>
  <c r="Q4" i="1"/>
  <c r="K27" i="5"/>
  <c r="T29" i="5" l="1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4" i="5"/>
  <c r="T3" i="5"/>
  <c r="T2" i="5"/>
  <c r="T23" i="4"/>
  <c r="S23" i="4"/>
  <c r="T22" i="4"/>
  <c r="S22" i="4"/>
  <c r="T21" i="4"/>
  <c r="S21" i="4"/>
  <c r="T20" i="4"/>
  <c r="S20" i="4"/>
  <c r="T19" i="4"/>
  <c r="S19" i="4"/>
  <c r="T18" i="4"/>
  <c r="S18" i="4"/>
  <c r="T17" i="4"/>
  <c r="S17" i="4"/>
  <c r="T16" i="4"/>
  <c r="S16" i="4"/>
  <c r="T15" i="4"/>
  <c r="S15" i="4"/>
  <c r="T14" i="4"/>
  <c r="S14" i="4"/>
  <c r="T13" i="4"/>
  <c r="S13" i="4"/>
  <c r="T12" i="4"/>
  <c r="S12" i="4"/>
  <c r="T11" i="4"/>
  <c r="S11" i="4"/>
  <c r="T10" i="4"/>
  <c r="S10" i="4"/>
  <c r="T9" i="4"/>
  <c r="S9" i="4"/>
  <c r="T8" i="4"/>
  <c r="S8" i="4"/>
  <c r="T7" i="4"/>
  <c r="S7" i="4"/>
  <c r="T6" i="4"/>
  <c r="S6" i="4"/>
  <c r="T5" i="4"/>
  <c r="S5" i="4"/>
  <c r="T4" i="4"/>
  <c r="S4" i="4"/>
  <c r="T3" i="4"/>
  <c r="S3" i="4"/>
  <c r="T2" i="4"/>
  <c r="S2" i="4"/>
  <c r="R13" i="4" l="1"/>
  <c r="R10" i="4"/>
  <c r="R2" i="4"/>
  <c r="R6" i="4"/>
  <c r="R12" i="4"/>
  <c r="R16" i="4"/>
  <c r="R20" i="4"/>
  <c r="R17" i="4"/>
  <c r="R19" i="4"/>
  <c r="R5" i="4"/>
  <c r="R9" i="4"/>
  <c r="R21" i="4"/>
  <c r="R7" i="4"/>
  <c r="R23" i="4"/>
  <c r="R18" i="4"/>
  <c r="R11" i="4"/>
  <c r="R15" i="4"/>
  <c r="R22" i="4"/>
  <c r="R4" i="4"/>
  <c r="R14" i="4"/>
  <c r="R8" i="4"/>
  <c r="R3" i="4"/>
</calcChain>
</file>

<file path=xl/sharedStrings.xml><?xml version="1.0" encoding="utf-8"?>
<sst xmlns="http://schemas.openxmlformats.org/spreadsheetml/2006/main" count="738" uniqueCount="190">
  <si>
    <t>Hill</t>
  </si>
  <si>
    <t>Coulthard</t>
  </si>
  <si>
    <t>Katayama</t>
  </si>
  <si>
    <t>Blundell</t>
  </si>
  <si>
    <t>Schumacher</t>
  </si>
  <si>
    <t>Verstappen</t>
  </si>
  <si>
    <t>Hakkinen</t>
  </si>
  <si>
    <t>Brundle</t>
  </si>
  <si>
    <t>Fittipaldi</t>
  </si>
  <si>
    <t>Morbidelli</t>
  </si>
  <si>
    <t>Zanardi</t>
  </si>
  <si>
    <t>Herbert</t>
  </si>
  <si>
    <t>Barrichello</t>
  </si>
  <si>
    <t>Irvine</t>
  </si>
  <si>
    <t>Beretta</t>
  </si>
  <si>
    <t>Comas</t>
  </si>
  <si>
    <t>Martini</t>
  </si>
  <si>
    <t>Alboreto</t>
  </si>
  <si>
    <t>Bernard</t>
  </si>
  <si>
    <t>Panis</t>
  </si>
  <si>
    <t>Alesi</t>
  </si>
  <si>
    <t>Berger</t>
  </si>
  <si>
    <t>De Cesaris</t>
  </si>
  <si>
    <t>Frentzen</t>
  </si>
  <si>
    <t>Gounon</t>
  </si>
  <si>
    <t>Brabham</t>
  </si>
  <si>
    <t>Belmondo</t>
  </si>
  <si>
    <t>Gachot</t>
  </si>
  <si>
    <t>Bra</t>
  </si>
  <si>
    <t>Pac</t>
  </si>
  <si>
    <t>San</t>
  </si>
  <si>
    <t>Mon</t>
  </si>
  <si>
    <t>Spa</t>
  </si>
  <si>
    <t>Can</t>
  </si>
  <si>
    <t>Fra</t>
  </si>
  <si>
    <t>Bri</t>
  </si>
  <si>
    <t>Ger</t>
  </si>
  <si>
    <t>Hun</t>
  </si>
  <si>
    <t>Bel</t>
  </si>
  <si>
    <t>Ita</t>
  </si>
  <si>
    <t>Por</t>
  </si>
  <si>
    <t>Eur</t>
  </si>
  <si>
    <t>Jap</t>
  </si>
  <si>
    <t>Aus</t>
  </si>
  <si>
    <t>NT</t>
  </si>
  <si>
    <t>Average</t>
  </si>
  <si>
    <t>2nd</t>
  </si>
  <si>
    <t>3rd</t>
  </si>
  <si>
    <t>1st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</si>
  <si>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</si>
  <si>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</si>
  <si>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</si>
  <si>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</si>
  <si>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</si>
  <si>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</si>
  <si>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</si>
  <si>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</si>
  <si>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</si>
  <si>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</si>
  <si>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</si>
  <si>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</si>
  <si>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</si>
  <si>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</si>
  <si>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</si>
  <si>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</si>
  <si>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</si>
  <si>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</si>
  <si>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</si>
  <si>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</si>
  <si>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</si>
  <si>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10pts</t>
  </si>
  <si>
    <t>Rtd</t>
  </si>
  <si>
    <t>DQ</t>
  </si>
  <si>
    <t>DNQ</t>
  </si>
  <si>
    <t>Acc</t>
  </si>
  <si>
    <t>Pos</t>
  </si>
  <si>
    <t>Points</t>
  </si>
  <si>
    <t>3pts</t>
  </si>
  <si>
    <t>1pt</t>
  </si>
  <si>
    <t>6pts</t>
  </si>
  <si>
    <t>7pts</t>
  </si>
  <si>
    <t>18pts</t>
  </si>
  <si>
    <t>20pts</t>
  </si>
  <si>
    <t>24pts</t>
  </si>
  <si>
    <t>113pts</t>
  </si>
  <si>
    <t>57pts</t>
  </si>
  <si>
    <t>84pts</t>
  </si>
  <si>
    <t>43pts</t>
  </si>
  <si>
    <t>Salo</t>
  </si>
  <si>
    <t>Inoue</t>
  </si>
  <si>
    <t>Schiatterella</t>
  </si>
  <si>
    <t>Montermini</t>
  </si>
  <si>
    <t>Moreno</t>
  </si>
  <si>
    <t>Diniz</t>
  </si>
  <si>
    <t>Badoer</t>
  </si>
  <si>
    <t>Bouillon</t>
  </si>
  <si>
    <t>Arg</t>
  </si>
  <si>
    <t>NC</t>
  </si>
  <si>
    <t>M.Schumacher</t>
  </si>
  <si>
    <t>R.Schumacher</t>
  </si>
  <si>
    <t>Fisichella</t>
  </si>
  <si>
    <t>Wurz</t>
  </si>
  <si>
    <t>De la Rosa</t>
  </si>
  <si>
    <t>Takagi</t>
  </si>
  <si>
    <t>Trulli</t>
  </si>
  <si>
    <t>Gené</t>
  </si>
  <si>
    <t>Villeneuve</t>
  </si>
  <si>
    <t>Zonta</t>
  </si>
  <si>
    <t>Aut</t>
  </si>
  <si>
    <t>Mal</t>
  </si>
  <si>
    <t>142pts</t>
  </si>
  <si>
    <t>140pts</t>
  </si>
  <si>
    <t>13pts</t>
  </si>
  <si>
    <t>50pts</t>
  </si>
  <si>
    <t>16pts</t>
  </si>
  <si>
    <t>78pts</t>
  </si>
  <si>
    <t>36pts</t>
  </si>
  <si>
    <t>12pts</t>
  </si>
  <si>
    <t>22pts</t>
  </si>
  <si>
    <t>8pts</t>
  </si>
  <si>
    <t>2pts</t>
  </si>
  <si>
    <t>115pts</t>
  </si>
  <si>
    <t>96pts</t>
  </si>
  <si>
    <t>49pts</t>
  </si>
  <si>
    <t>11pts</t>
  </si>
  <si>
    <t>61pts</t>
  </si>
  <si>
    <t>Bah</t>
  </si>
  <si>
    <t>Chi</t>
  </si>
  <si>
    <t>Tur</t>
  </si>
  <si>
    <t>Sin</t>
  </si>
  <si>
    <t>Kor</t>
  </si>
  <si>
    <t>Ind</t>
  </si>
  <si>
    <t>Abu</t>
  </si>
  <si>
    <t>Sebastian Vettel</t>
  </si>
  <si>
    <t>Mark Webber</t>
  </si>
  <si>
    <t>Lewis Hamilton</t>
  </si>
  <si>
    <t>Jenson Button</t>
  </si>
  <si>
    <t>Fernando Alonso</t>
  </si>
  <si>
    <t>Felipe Massa</t>
  </si>
  <si>
    <t>Michael Schumacher</t>
  </si>
  <si>
    <t>Nico Rosberg</t>
  </si>
  <si>
    <t>Nick Heidfeld</t>
  </si>
  <si>
    <t>Vitaly Petrov</t>
  </si>
  <si>
    <t>Rubens Barrichello</t>
  </si>
  <si>
    <t>Pastor Maldonado</t>
  </si>
  <si>
    <t>Adrian Sutil</t>
  </si>
  <si>
    <t>Paul di Resta</t>
  </si>
  <si>
    <t>Kamui Kobayashi</t>
  </si>
  <si>
    <t>Sergio Perez</t>
  </si>
  <si>
    <t>Sebastien Buemi</t>
  </si>
  <si>
    <t>Jaime Alguersuari</t>
  </si>
  <si>
    <t>Jarno Trulli</t>
  </si>
  <si>
    <t>Heikki Kovalainen</t>
  </si>
  <si>
    <t>Timo Glock</t>
  </si>
  <si>
    <t>Jerome D'Ambrosio</t>
  </si>
  <si>
    <t>Narain Karthikeyan</t>
  </si>
  <si>
    <t>Vitantonio Liuzzi</t>
  </si>
  <si>
    <t>(Bruno Senna)</t>
  </si>
  <si>
    <t>(Pedro de la Rosa)</t>
  </si>
  <si>
    <t>(Karun Chandhok)</t>
  </si>
  <si>
    <t>(Daniel Ricciardo)</t>
  </si>
  <si>
    <t>Team</t>
  </si>
  <si>
    <t>AUS</t>
  </si>
  <si>
    <t>MAL</t>
  </si>
  <si>
    <t>CHI</t>
  </si>
  <si>
    <t>Races</t>
  </si>
  <si>
    <t>TUR</t>
  </si>
  <si>
    <t>No Time</t>
  </si>
  <si>
    <t>SPA</t>
  </si>
  <si>
    <t>MON</t>
  </si>
  <si>
    <t>CAN</t>
  </si>
  <si>
    <t>EUR</t>
  </si>
  <si>
    <t>BRI</t>
  </si>
  <si>
    <t>GER</t>
  </si>
  <si>
    <t>HUN</t>
  </si>
  <si>
    <t>BEL</t>
  </si>
  <si>
    <t>ITA</t>
  </si>
  <si>
    <t>SIN</t>
  </si>
  <si>
    <t>JAP</t>
  </si>
  <si>
    <t>KOR</t>
  </si>
  <si>
    <t>Nico Hulkenberg</t>
  </si>
  <si>
    <t>Robert Kubica</t>
  </si>
  <si>
    <t>Karun Chandhok</t>
  </si>
  <si>
    <t>Bruno Senna</t>
  </si>
  <si>
    <t>Pedro de la Rosa</t>
  </si>
  <si>
    <t>Lucas di Grassi</t>
  </si>
  <si>
    <t>(Sakon Yamamoto)</t>
  </si>
  <si>
    <t>(Christian Klien)</t>
  </si>
  <si>
    <t>(Nick Heidfeld)</t>
  </si>
  <si>
    <t>BAH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</si>
</sst>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2" fontId="2" fillId="0" borderId="0" xfId="0" applyNumberFormat="1" applyFont="1"/>
    <xf numFmtId="2" fontId="0" fillId="0" borderId="0" xfId="0" applyNumberFormat="1"/>
    <xf numFmtId="164" fontId="2" fillId="0" borderId="0" xfId="0" applyNumberFormat="1" applyFont="1"/>
    <xf numFmtId="164" fontId="0" fillId="0" borderId="0" xfId="0" applyNumberFormat="1"/>
    <xf numFmtId="164" fontId="0" fillId="2" borderId="0" xfId="0" applyNumberFormat="1" applyFill="1"/>
    <xf numFmtId="164" fontId="3" fillId="0" borderId="0" xfId="0" applyNumberFormat="1" applyFont="1"/>
    <xf numFmtId="164" fontId="1" fillId="0" borderId="0" xfId="0" applyNumberFormat="1" applyFont="1"/>
    <xf numFmtId="0" fontId="1" fillId="0" borderId="0" xfId="0" applyFont="1"/>
    <xf numFmtId="0" fontId="0" fillId="3" borderId="0" xfId="0" applyFill="1"/>
    <xf numFmtId="1" fontId="2" fillId="0" borderId="0" xfId="0" applyNumberFormat="1" applyFont="1"/>
    <xf numFmtId="1" fontId="0" fillId="0" borderId="0" xfId="0" applyNumberFormat="1" applyFill="1"/>
    <xf numFmtId="1" fontId="0" fillId="0" borderId="0" xfId="0" applyNumberFormat="1"/>
    <xf numFmtId="165" fontId="1" fillId="0" borderId="0" xfId="0" applyNumberFormat="1" applyFont="1"/>
    <xf numFmtId="165" fontId="1" fillId="0" borderId="0" xfId="0" applyNumberFormat="1" applyFont="1" applyFill="1"/>
    <xf numFmtId="1" fontId="0" fillId="3" borderId="0" xfId="0" applyNumberFormat="1" applyFill="1"/>
    <xf numFmtId="1" fontId="3" fillId="0" borderId="0" xfId="0" applyNumberFormat="1" applyFont="1"/>
    <xf numFmtId="1" fontId="4" fillId="0" borderId="0" xfId="0" applyNumberFormat="1" applyFont="1" applyFill="1"/>
    <xf numFmtId="1" fontId="4" fillId="3" borderId="0" xfId="0" applyNumberFormat="1" applyFont="1" applyFill="1"/>
    <xf numFmtId="0" fontId="0" fillId="0" borderId="0" xfId="0" applyFill="1"/>
    <xf numFmtId="0" fontId="1" fillId="0" borderId="0" xfId="0" applyFont="1" applyFill="1"/>
    <xf numFmtId="0" fontId="0" fillId="5" borderId="0" xfId="0" applyFill="1"/>
    <xf numFmtId="0" fontId="0" fillId="4" borderId="0" xfId="0" applyFill="1"/>
    <xf numFmtId="164" fontId="0" fillId="0" borderId="0" xfId="0" applyNumberFormat="1" applyFill="1"/>
    <xf numFmtId="164" fontId="0" fillId="6" borderId="0" xfId="0" applyNumberFormat="1" applyFill="1"/>
    <xf numFmtId="164" fontId="1" fillId="2" borderId="0" xfId="0" applyNumberFormat="1" applyFont="1" applyFill="1"/>
    <xf numFmtId="164" fontId="1" fillId="0" borderId="0" xfId="0" applyNumberFormat="1" applyFont="1" applyFill="1"/>
    <xf numFmtId="164" fontId="1" fillId="6" borderId="0" xfId="0" applyNumberFormat="1" applyFont="1" applyFill="1"/>
    <xf numFmtId="164" fontId="2" fillId="0" borderId="0" xfId="0" applyNumberFormat="1" applyFont="1" applyFill="1"/>
  </cellXfs>
  <cellStyles count="1">
    <cellStyle name="Normal" xfId="0" builtinId="0"/>
  </cellStyles>
  <dxfs count="246"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theme="1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499984740745262"/>
      </font>
    </dxf>
    <dxf>
      <font>
        <color theme="3"/>
      </font>
    </dxf>
    <dxf>
      <font>
        <color rgb="FFE75FCD"/>
      </font>
    </dxf>
    <dxf>
      <font>
        <color rgb="FF17F5D0"/>
      </font>
    </dxf>
    <dxf>
      <font>
        <color rgb="FF7030A0"/>
      </font>
    </dxf>
    <dxf>
      <font>
        <color theme="9" tint="-0.24994659260841701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</dxf>
  </dxfs>
  <tableStyles count="0" defaultTableStyle="TableStyleMedium2" defaultPivotStyle="PivotStyleLight16"/>
  <colors>
    <mruColors>
      <color rgb="FFE75FCD"/>
      <color rgb="FF17F5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zoomScale="70" zoomScaleNormal="70" workbookViewId="0">
      <selection activeCell="D1" sqref="D1"/>
    </sheetView>
  </sheetViews>
  <sheetFormatPr defaultRowHeight="15" x14ac:dyDescent="0.25"/>
  <cols>
    <col min="1" max="1" width="22.85546875" style="1" customWidth="1"/>
    <col min="2" max="2" width="7.7109375" style="3" customWidth="1"/>
    <col min="3" max="22" width="4.7109375" customWidth="1"/>
    <col min="24" max="24" width="7.28515625" customWidth="1"/>
    <col min="25" max="25" width="7.140625" customWidth="1"/>
  </cols>
  <sheetData>
    <row r="1" spans="1:25" s="1" customFormat="1" x14ac:dyDescent="0.25">
      <c r="B1" s="2"/>
      <c r="C1" s="11" t="s">
        <v>126</v>
      </c>
      <c r="D1" s="11" t="s">
        <v>43</v>
      </c>
      <c r="E1" s="11" t="s">
        <v>109</v>
      </c>
      <c r="F1" s="11" t="s">
        <v>127</v>
      </c>
      <c r="G1" s="11" t="s">
        <v>128</v>
      </c>
      <c r="H1" s="11" t="s">
        <v>32</v>
      </c>
      <c r="I1" s="11" t="s">
        <v>31</v>
      </c>
      <c r="J1" s="11" t="s">
        <v>33</v>
      </c>
      <c r="K1" s="11" t="s">
        <v>41</v>
      </c>
      <c r="L1" s="11" t="s">
        <v>35</v>
      </c>
      <c r="M1" s="11" t="s">
        <v>36</v>
      </c>
      <c r="N1" s="11" t="s">
        <v>37</v>
      </c>
      <c r="O1" s="11" t="s">
        <v>38</v>
      </c>
      <c r="P1" s="11" t="s">
        <v>39</v>
      </c>
      <c r="Q1" s="11" t="s">
        <v>129</v>
      </c>
      <c r="R1" s="11" t="s">
        <v>42</v>
      </c>
      <c r="S1" s="11" t="s">
        <v>130</v>
      </c>
      <c r="T1" s="11" t="s">
        <v>131</v>
      </c>
      <c r="U1" s="11" t="s">
        <v>132</v>
      </c>
      <c r="V1" s="11" t="s">
        <v>28</v>
      </c>
      <c r="W1" s="9" t="s">
        <v>45</v>
      </c>
      <c r="X1" s="1" t="s">
        <v>75</v>
      </c>
      <c r="Y1" s="1" t="s">
        <v>161</v>
      </c>
    </row>
    <row r="2" spans="1:25" x14ac:dyDescent="0.25">
      <c r="A2" s="1" t="s">
        <v>133</v>
      </c>
      <c r="B2" s="8"/>
      <c r="C2" s="16"/>
      <c r="D2" s="12">
        <v>1</v>
      </c>
      <c r="E2" s="12">
        <v>1</v>
      </c>
      <c r="F2" s="12">
        <v>1</v>
      </c>
      <c r="G2" s="12">
        <v>1</v>
      </c>
      <c r="H2" s="12">
        <v>2</v>
      </c>
      <c r="I2" s="12">
        <v>1</v>
      </c>
      <c r="J2" s="12">
        <v>1</v>
      </c>
      <c r="K2" s="12">
        <v>1</v>
      </c>
      <c r="L2" s="12">
        <v>2</v>
      </c>
      <c r="M2" s="12">
        <v>3</v>
      </c>
      <c r="N2" s="12">
        <v>1</v>
      </c>
      <c r="O2" s="12">
        <v>1</v>
      </c>
      <c r="P2" s="12">
        <v>1</v>
      </c>
      <c r="Q2" s="12">
        <v>1</v>
      </c>
      <c r="R2" s="12">
        <v>1</v>
      </c>
      <c r="S2" s="12">
        <v>2</v>
      </c>
      <c r="T2" s="12"/>
      <c r="U2" s="12"/>
      <c r="V2" s="12"/>
      <c r="W2" s="15">
        <f>AVERAGE(C2:V2)</f>
        <v>1.3125</v>
      </c>
      <c r="X2" s="13" t="s">
        <v>48</v>
      </c>
      <c r="Y2">
        <v>12</v>
      </c>
    </row>
    <row r="3" spans="1:25" x14ac:dyDescent="0.25">
      <c r="A3" s="1" t="s">
        <v>134</v>
      </c>
      <c r="B3" s="8"/>
      <c r="C3" s="16"/>
      <c r="D3" s="12">
        <v>3</v>
      </c>
      <c r="E3" s="12">
        <v>3</v>
      </c>
      <c r="F3" s="12">
        <v>18</v>
      </c>
      <c r="G3" s="12">
        <v>2</v>
      </c>
      <c r="H3" s="12">
        <v>1</v>
      </c>
      <c r="I3" s="12">
        <v>3</v>
      </c>
      <c r="J3" s="12">
        <v>4</v>
      </c>
      <c r="K3" s="12">
        <v>2</v>
      </c>
      <c r="L3" s="12">
        <v>1</v>
      </c>
      <c r="M3" s="12">
        <v>1</v>
      </c>
      <c r="N3" s="12">
        <v>6</v>
      </c>
      <c r="O3" s="12">
        <v>3</v>
      </c>
      <c r="P3" s="12">
        <v>5</v>
      </c>
      <c r="Q3" s="12">
        <v>2</v>
      </c>
      <c r="R3" s="12">
        <v>6</v>
      </c>
      <c r="S3" s="12">
        <v>4</v>
      </c>
      <c r="T3" s="12"/>
      <c r="U3" s="12"/>
      <c r="V3" s="12"/>
      <c r="W3" s="15">
        <f t="shared" ref="W3:W29" si="0">AVERAGE(C3:V3)</f>
        <v>4</v>
      </c>
      <c r="X3" t="s">
        <v>47</v>
      </c>
      <c r="Y3">
        <v>3</v>
      </c>
    </row>
    <row r="4" spans="1:25" x14ac:dyDescent="0.25">
      <c r="A4" s="1" t="s">
        <v>135</v>
      </c>
      <c r="B4" s="8"/>
      <c r="C4" s="16"/>
      <c r="D4" s="12">
        <v>2</v>
      </c>
      <c r="E4" s="12">
        <v>2</v>
      </c>
      <c r="F4" s="12">
        <v>3</v>
      </c>
      <c r="G4" s="12">
        <v>4</v>
      </c>
      <c r="H4" s="12">
        <v>3</v>
      </c>
      <c r="I4" s="12">
        <v>9</v>
      </c>
      <c r="J4" s="12">
        <v>5</v>
      </c>
      <c r="K4" s="12">
        <v>3</v>
      </c>
      <c r="L4" s="12">
        <v>10</v>
      </c>
      <c r="M4" s="12">
        <v>2</v>
      </c>
      <c r="N4" s="12">
        <v>2</v>
      </c>
      <c r="O4" s="12">
        <v>2</v>
      </c>
      <c r="P4" s="12">
        <v>2</v>
      </c>
      <c r="Q4" s="12">
        <v>4</v>
      </c>
      <c r="R4" s="12">
        <v>3</v>
      </c>
      <c r="S4" s="12">
        <v>1</v>
      </c>
      <c r="T4" s="12"/>
      <c r="U4" s="12"/>
      <c r="V4" s="12"/>
      <c r="W4" s="15">
        <f t="shared" si="0"/>
        <v>3.5625</v>
      </c>
      <c r="X4" t="s">
        <v>46</v>
      </c>
      <c r="Y4">
        <v>11</v>
      </c>
    </row>
    <row r="5" spans="1:25" x14ac:dyDescent="0.25">
      <c r="A5" s="1" t="s">
        <v>136</v>
      </c>
      <c r="B5" s="8"/>
      <c r="C5" s="16"/>
      <c r="D5" s="12">
        <v>4</v>
      </c>
      <c r="E5" s="12">
        <v>4</v>
      </c>
      <c r="F5" s="12">
        <v>2</v>
      </c>
      <c r="G5" s="12">
        <v>6</v>
      </c>
      <c r="H5" s="12">
        <v>5</v>
      </c>
      <c r="I5" s="12">
        <v>2</v>
      </c>
      <c r="J5" s="12">
        <v>7</v>
      </c>
      <c r="K5" s="12">
        <v>6</v>
      </c>
      <c r="L5" s="12">
        <v>5</v>
      </c>
      <c r="M5" s="12">
        <v>7</v>
      </c>
      <c r="N5" s="12">
        <v>3</v>
      </c>
      <c r="O5" s="12">
        <v>13</v>
      </c>
      <c r="P5" s="12">
        <v>3</v>
      </c>
      <c r="Q5" s="12">
        <v>3</v>
      </c>
      <c r="R5" s="12">
        <v>2</v>
      </c>
      <c r="S5" s="12">
        <v>3</v>
      </c>
      <c r="T5" s="12"/>
      <c r="U5" s="12"/>
      <c r="V5" s="12"/>
      <c r="W5" s="15">
        <f t="shared" si="0"/>
        <v>4.6875</v>
      </c>
      <c r="X5" t="s">
        <v>50</v>
      </c>
      <c r="Y5">
        <v>5</v>
      </c>
    </row>
    <row r="6" spans="1:25" x14ac:dyDescent="0.25">
      <c r="A6" s="1" t="s">
        <v>137</v>
      </c>
      <c r="B6" s="8"/>
      <c r="C6" s="16"/>
      <c r="D6" s="12">
        <v>5</v>
      </c>
      <c r="E6" s="12">
        <v>5</v>
      </c>
      <c r="F6" s="12">
        <v>5</v>
      </c>
      <c r="G6" s="12">
        <v>5</v>
      </c>
      <c r="H6" s="12">
        <v>4</v>
      </c>
      <c r="I6" s="12">
        <v>4</v>
      </c>
      <c r="J6" s="12">
        <v>2</v>
      </c>
      <c r="K6" s="12">
        <v>4</v>
      </c>
      <c r="L6" s="12">
        <v>3</v>
      </c>
      <c r="M6" s="12">
        <v>4</v>
      </c>
      <c r="N6" s="12">
        <v>5</v>
      </c>
      <c r="O6" s="12">
        <v>8</v>
      </c>
      <c r="P6" s="12">
        <v>4</v>
      </c>
      <c r="Q6" s="12">
        <v>5</v>
      </c>
      <c r="R6" s="12">
        <v>5</v>
      </c>
      <c r="S6" s="12">
        <v>6</v>
      </c>
      <c r="T6" s="12"/>
      <c r="U6" s="12"/>
      <c r="V6" s="12"/>
      <c r="W6" s="15">
        <f t="shared" si="0"/>
        <v>4.625</v>
      </c>
      <c r="X6" t="s">
        <v>49</v>
      </c>
      <c r="Y6">
        <v>12</v>
      </c>
    </row>
    <row r="7" spans="1:25" x14ac:dyDescent="0.25">
      <c r="A7" s="1" t="s">
        <v>138</v>
      </c>
      <c r="B7" s="8"/>
      <c r="C7" s="16"/>
      <c r="D7" s="12">
        <v>8</v>
      </c>
      <c r="E7" s="12">
        <v>7</v>
      </c>
      <c r="F7" s="12">
        <v>6</v>
      </c>
      <c r="G7" s="12">
        <v>10</v>
      </c>
      <c r="H7" s="12">
        <v>8</v>
      </c>
      <c r="I7" s="12">
        <v>6</v>
      </c>
      <c r="J7" s="12">
        <v>3</v>
      </c>
      <c r="K7" s="12">
        <v>5</v>
      </c>
      <c r="L7" s="12">
        <v>4</v>
      </c>
      <c r="M7" s="12">
        <v>5</v>
      </c>
      <c r="N7" s="12">
        <v>4</v>
      </c>
      <c r="O7" s="12">
        <v>4</v>
      </c>
      <c r="P7" s="12">
        <v>6</v>
      </c>
      <c r="Q7" s="12">
        <v>6</v>
      </c>
      <c r="R7" s="12">
        <v>4</v>
      </c>
      <c r="S7" s="12">
        <v>5</v>
      </c>
      <c r="T7" s="12"/>
      <c r="U7" s="12"/>
      <c r="V7" s="12"/>
      <c r="W7" s="15">
        <f t="shared" si="0"/>
        <v>5.6875</v>
      </c>
      <c r="X7" t="s">
        <v>51</v>
      </c>
      <c r="Y7">
        <v>3</v>
      </c>
    </row>
    <row r="8" spans="1:25" x14ac:dyDescent="0.25">
      <c r="A8" s="1" t="s">
        <v>139</v>
      </c>
      <c r="B8" s="8"/>
      <c r="C8" s="16"/>
      <c r="D8" s="12">
        <v>11</v>
      </c>
      <c r="E8" s="12">
        <v>11</v>
      </c>
      <c r="F8" s="12">
        <v>14</v>
      </c>
      <c r="G8" s="12">
        <v>8</v>
      </c>
      <c r="H8" s="12">
        <v>10</v>
      </c>
      <c r="I8" s="12">
        <v>5</v>
      </c>
      <c r="J8" s="12">
        <v>8</v>
      </c>
      <c r="K8" s="12">
        <v>8</v>
      </c>
      <c r="L8" s="12">
        <v>13</v>
      </c>
      <c r="M8" s="12">
        <v>10</v>
      </c>
      <c r="N8" s="12">
        <v>9</v>
      </c>
      <c r="O8" s="12">
        <v>24</v>
      </c>
      <c r="P8" s="12">
        <v>8</v>
      </c>
      <c r="Q8" s="12">
        <v>8</v>
      </c>
      <c r="R8" s="12">
        <v>8</v>
      </c>
      <c r="S8" s="12">
        <v>12</v>
      </c>
      <c r="T8" s="12"/>
      <c r="U8" s="12"/>
      <c r="V8" s="12"/>
      <c r="W8" s="15">
        <f t="shared" si="0"/>
        <v>10.4375</v>
      </c>
      <c r="X8" t="s">
        <v>54</v>
      </c>
      <c r="Y8">
        <v>3</v>
      </c>
    </row>
    <row r="9" spans="1:25" x14ac:dyDescent="0.25">
      <c r="A9" s="1" t="s">
        <v>140</v>
      </c>
      <c r="B9" s="8"/>
      <c r="C9" s="16"/>
      <c r="D9" s="12">
        <v>7</v>
      </c>
      <c r="E9" s="12">
        <v>9</v>
      </c>
      <c r="F9" s="12">
        <v>4</v>
      </c>
      <c r="G9" s="12">
        <v>3</v>
      </c>
      <c r="H9" s="12">
        <v>7</v>
      </c>
      <c r="I9" s="12">
        <v>7</v>
      </c>
      <c r="J9" s="12">
        <v>6</v>
      </c>
      <c r="K9" s="12">
        <v>7</v>
      </c>
      <c r="L9" s="12">
        <v>9</v>
      </c>
      <c r="M9" s="12">
        <v>6</v>
      </c>
      <c r="N9" s="12">
        <v>7</v>
      </c>
      <c r="O9" s="12">
        <v>5</v>
      </c>
      <c r="P9" s="12">
        <v>9</v>
      </c>
      <c r="Q9" s="12">
        <v>7</v>
      </c>
      <c r="R9" s="12">
        <v>23</v>
      </c>
      <c r="S9" s="12">
        <v>7</v>
      </c>
      <c r="T9" s="12"/>
      <c r="U9" s="12"/>
      <c r="V9" s="12"/>
      <c r="W9" s="15">
        <f t="shared" si="0"/>
        <v>7.6875</v>
      </c>
      <c r="X9" t="s">
        <v>52</v>
      </c>
      <c r="Y9">
        <v>12</v>
      </c>
    </row>
    <row r="10" spans="1:25" x14ac:dyDescent="0.25">
      <c r="A10" s="1" t="s">
        <v>141</v>
      </c>
      <c r="B10" s="8"/>
      <c r="C10" s="16"/>
      <c r="D10" s="12">
        <v>18</v>
      </c>
      <c r="E10" s="12">
        <v>6</v>
      </c>
      <c r="F10" s="12">
        <v>16</v>
      </c>
      <c r="G10" s="12">
        <v>9</v>
      </c>
      <c r="H10" s="12">
        <v>24</v>
      </c>
      <c r="I10" s="12">
        <v>15</v>
      </c>
      <c r="J10" s="12">
        <v>9</v>
      </c>
      <c r="K10" s="12">
        <v>9</v>
      </c>
      <c r="L10" s="12">
        <v>16</v>
      </c>
      <c r="M10" s="12">
        <v>11</v>
      </c>
      <c r="N10" s="12">
        <v>14</v>
      </c>
      <c r="O10" s="10"/>
      <c r="P10" s="10"/>
      <c r="Q10" s="10"/>
      <c r="R10" s="10"/>
      <c r="S10" s="10"/>
      <c r="T10" s="10"/>
      <c r="U10" s="10"/>
      <c r="V10" s="10"/>
      <c r="W10" s="15">
        <f t="shared" si="0"/>
        <v>13.363636363636363</v>
      </c>
      <c r="X10" t="s">
        <v>57</v>
      </c>
      <c r="Y10">
        <v>3</v>
      </c>
    </row>
    <row r="11" spans="1:25" x14ac:dyDescent="0.25">
      <c r="A11" s="1" t="s">
        <v>142</v>
      </c>
      <c r="B11" s="8"/>
      <c r="C11" s="16"/>
      <c r="D11" s="12">
        <v>6</v>
      </c>
      <c r="E11" s="12">
        <v>8</v>
      </c>
      <c r="F11" s="12">
        <v>10</v>
      </c>
      <c r="G11" s="12">
        <v>7</v>
      </c>
      <c r="H11" s="12">
        <v>6</v>
      </c>
      <c r="I11" s="12">
        <v>10</v>
      </c>
      <c r="J11" s="12">
        <v>10</v>
      </c>
      <c r="K11" s="12">
        <v>11</v>
      </c>
      <c r="L11" s="12">
        <v>14</v>
      </c>
      <c r="M11" s="12">
        <v>9</v>
      </c>
      <c r="N11" s="12">
        <v>12</v>
      </c>
      <c r="O11" s="12">
        <v>10</v>
      </c>
      <c r="P11" s="12">
        <v>7</v>
      </c>
      <c r="Q11" s="12">
        <v>18</v>
      </c>
      <c r="R11" s="12">
        <v>10</v>
      </c>
      <c r="S11" s="12">
        <v>8</v>
      </c>
      <c r="T11" s="12"/>
      <c r="U11" s="12"/>
      <c r="V11" s="12"/>
      <c r="W11" s="15">
        <f t="shared" si="0"/>
        <v>9.75</v>
      </c>
      <c r="X11" t="s">
        <v>53</v>
      </c>
      <c r="Y11">
        <v>8.1999999999999993</v>
      </c>
    </row>
    <row r="12" spans="1:25" x14ac:dyDescent="0.25">
      <c r="A12" s="1" t="s">
        <v>143</v>
      </c>
      <c r="B12" s="8"/>
      <c r="C12" s="19"/>
      <c r="D12" s="12">
        <v>17</v>
      </c>
      <c r="E12" s="18">
        <v>15</v>
      </c>
      <c r="F12" s="12">
        <v>15</v>
      </c>
      <c r="G12" s="12">
        <v>11</v>
      </c>
      <c r="H12" s="18">
        <v>19</v>
      </c>
      <c r="I12" s="12">
        <v>11</v>
      </c>
      <c r="J12" s="18">
        <v>16</v>
      </c>
      <c r="K12" s="18">
        <v>13</v>
      </c>
      <c r="L12" s="12">
        <v>15</v>
      </c>
      <c r="M12" s="18">
        <v>14</v>
      </c>
      <c r="N12" s="18">
        <v>15</v>
      </c>
      <c r="O12" s="18">
        <v>14</v>
      </c>
      <c r="P12" s="18">
        <v>13</v>
      </c>
      <c r="Q12" s="18">
        <v>12</v>
      </c>
      <c r="R12" s="18">
        <v>13</v>
      </c>
      <c r="S12" s="18">
        <v>18</v>
      </c>
      <c r="T12" s="18"/>
      <c r="U12" s="18"/>
      <c r="V12" s="18"/>
      <c r="W12" s="15">
        <f t="shared" si="0"/>
        <v>14.4375</v>
      </c>
      <c r="X12" t="s">
        <v>61</v>
      </c>
      <c r="Y12">
        <v>9</v>
      </c>
    </row>
    <row r="13" spans="1:25" x14ac:dyDescent="0.25">
      <c r="A13" s="1" t="s">
        <v>144</v>
      </c>
      <c r="B13" s="8"/>
      <c r="C13" s="16"/>
      <c r="D13" s="18">
        <v>15</v>
      </c>
      <c r="E13" s="12">
        <v>18</v>
      </c>
      <c r="F13" s="12">
        <v>17</v>
      </c>
      <c r="G13" s="12">
        <v>14</v>
      </c>
      <c r="H13" s="12">
        <v>9</v>
      </c>
      <c r="I13" s="18">
        <v>8</v>
      </c>
      <c r="J13" s="12">
        <v>12</v>
      </c>
      <c r="K13" s="18">
        <v>15</v>
      </c>
      <c r="L13" s="18">
        <v>7</v>
      </c>
      <c r="M13" s="12">
        <v>13</v>
      </c>
      <c r="N13" s="18">
        <v>17</v>
      </c>
      <c r="O13" s="12">
        <v>21</v>
      </c>
      <c r="P13" s="12">
        <v>14</v>
      </c>
      <c r="Q13" s="12">
        <v>13</v>
      </c>
      <c r="R13" s="12">
        <v>14</v>
      </c>
      <c r="S13" s="12">
        <v>16</v>
      </c>
      <c r="T13" s="18"/>
      <c r="U13" s="18"/>
      <c r="V13" s="18"/>
      <c r="W13" s="15">
        <f t="shared" si="0"/>
        <v>13.9375</v>
      </c>
      <c r="X13" t="s">
        <v>60</v>
      </c>
      <c r="Y13">
        <v>7</v>
      </c>
    </row>
    <row r="14" spans="1:25" x14ac:dyDescent="0.25">
      <c r="A14" s="1" t="s">
        <v>145</v>
      </c>
      <c r="B14" s="8"/>
      <c r="C14" s="16"/>
      <c r="D14" s="12">
        <v>16</v>
      </c>
      <c r="E14" s="12">
        <v>17</v>
      </c>
      <c r="F14" s="12">
        <v>11</v>
      </c>
      <c r="G14" s="12">
        <v>12</v>
      </c>
      <c r="H14" s="12">
        <v>17</v>
      </c>
      <c r="I14" s="12">
        <v>14</v>
      </c>
      <c r="J14" s="12">
        <v>14</v>
      </c>
      <c r="K14" s="12">
        <v>10</v>
      </c>
      <c r="L14" s="12">
        <v>11</v>
      </c>
      <c r="M14" s="12">
        <v>8</v>
      </c>
      <c r="N14" s="12">
        <v>8</v>
      </c>
      <c r="O14" s="12">
        <v>15</v>
      </c>
      <c r="P14" s="12">
        <v>12</v>
      </c>
      <c r="Q14" s="12">
        <v>9</v>
      </c>
      <c r="R14" s="12">
        <v>11</v>
      </c>
      <c r="S14" s="12">
        <v>10</v>
      </c>
      <c r="T14" s="12"/>
      <c r="U14" s="12"/>
      <c r="V14" s="12"/>
      <c r="W14" s="15">
        <f t="shared" si="0"/>
        <v>12.1875</v>
      </c>
      <c r="X14" t="s">
        <v>56</v>
      </c>
      <c r="Y14">
        <v>7</v>
      </c>
    </row>
    <row r="15" spans="1:25" x14ac:dyDescent="0.25">
      <c r="A15" s="1" t="s">
        <v>146</v>
      </c>
      <c r="B15" s="8"/>
      <c r="C15" s="16"/>
      <c r="D15" s="12">
        <v>14</v>
      </c>
      <c r="E15" s="12">
        <v>14</v>
      </c>
      <c r="F15" s="12">
        <v>8</v>
      </c>
      <c r="G15" s="12">
        <v>13</v>
      </c>
      <c r="H15" s="12">
        <v>16</v>
      </c>
      <c r="I15" s="12">
        <v>13</v>
      </c>
      <c r="J15" s="12">
        <v>11</v>
      </c>
      <c r="K15" s="12">
        <v>12</v>
      </c>
      <c r="L15" s="12">
        <v>6</v>
      </c>
      <c r="M15" s="12">
        <v>12</v>
      </c>
      <c r="N15" s="12">
        <v>11</v>
      </c>
      <c r="O15" s="12">
        <v>17</v>
      </c>
      <c r="P15" s="12">
        <v>11</v>
      </c>
      <c r="Q15" s="12">
        <v>10</v>
      </c>
      <c r="R15" s="12">
        <v>12</v>
      </c>
      <c r="S15" s="12">
        <v>9</v>
      </c>
      <c r="T15" s="12"/>
      <c r="U15" s="12"/>
      <c r="V15" s="12"/>
      <c r="W15" s="15">
        <f t="shared" si="0"/>
        <v>11.8125</v>
      </c>
      <c r="X15" t="s">
        <v>55</v>
      </c>
      <c r="Y15">
        <v>9</v>
      </c>
    </row>
    <row r="16" spans="1:25" x14ac:dyDescent="0.25">
      <c r="A16" s="1" t="s">
        <v>147</v>
      </c>
      <c r="B16" s="8"/>
      <c r="C16" s="16"/>
      <c r="D16" s="12">
        <v>9</v>
      </c>
      <c r="E16" s="12">
        <v>10</v>
      </c>
      <c r="F16" s="12">
        <v>13</v>
      </c>
      <c r="G16" s="12">
        <v>24</v>
      </c>
      <c r="H16" s="12">
        <v>14</v>
      </c>
      <c r="I16" s="12">
        <v>12</v>
      </c>
      <c r="J16" s="12">
        <v>13</v>
      </c>
      <c r="K16" s="12">
        <v>14</v>
      </c>
      <c r="L16" s="12">
        <v>8</v>
      </c>
      <c r="M16" s="12">
        <v>17</v>
      </c>
      <c r="N16" s="12">
        <v>13</v>
      </c>
      <c r="O16" s="12">
        <v>12</v>
      </c>
      <c r="P16" s="12">
        <v>17</v>
      </c>
      <c r="Q16" s="12">
        <v>17</v>
      </c>
      <c r="R16" s="12">
        <v>7</v>
      </c>
      <c r="S16" s="12">
        <v>14</v>
      </c>
      <c r="T16" s="12"/>
      <c r="U16" s="12"/>
      <c r="V16" s="12"/>
      <c r="W16" s="15">
        <f t="shared" si="0"/>
        <v>13.375</v>
      </c>
      <c r="X16" t="s">
        <v>58</v>
      </c>
      <c r="Y16">
        <v>6</v>
      </c>
    </row>
    <row r="17" spans="1:25" x14ac:dyDescent="0.25">
      <c r="A17" s="1" t="s">
        <v>148</v>
      </c>
      <c r="B17" s="8"/>
      <c r="C17" s="16"/>
      <c r="D17" s="12">
        <v>13</v>
      </c>
      <c r="E17" s="12">
        <v>16</v>
      </c>
      <c r="F17" s="12">
        <v>12</v>
      </c>
      <c r="G17" s="12">
        <v>15</v>
      </c>
      <c r="H17" s="12">
        <v>12</v>
      </c>
      <c r="I17" s="12" t="s">
        <v>44</v>
      </c>
      <c r="J17" s="10"/>
      <c r="K17" s="12">
        <v>16</v>
      </c>
      <c r="L17" s="12">
        <v>12</v>
      </c>
      <c r="M17" s="12">
        <v>15</v>
      </c>
      <c r="N17" s="12">
        <v>10</v>
      </c>
      <c r="O17" s="12">
        <v>9</v>
      </c>
      <c r="P17" s="12">
        <v>15</v>
      </c>
      <c r="Q17" s="12">
        <v>11</v>
      </c>
      <c r="R17" s="12">
        <v>17</v>
      </c>
      <c r="S17" s="12">
        <v>17</v>
      </c>
      <c r="T17" s="12"/>
      <c r="U17" s="12"/>
      <c r="V17" s="12"/>
      <c r="W17" s="15">
        <f t="shared" si="0"/>
        <v>13.571428571428571</v>
      </c>
      <c r="X17" t="s">
        <v>59</v>
      </c>
      <c r="Y17">
        <v>8</v>
      </c>
    </row>
    <row r="18" spans="1:25" x14ac:dyDescent="0.25">
      <c r="A18" s="1" t="s">
        <v>149</v>
      </c>
      <c r="B18" s="8"/>
      <c r="C18" s="16"/>
      <c r="D18" s="12">
        <v>10</v>
      </c>
      <c r="E18" s="12">
        <v>12</v>
      </c>
      <c r="F18" s="12">
        <v>9</v>
      </c>
      <c r="G18" s="12">
        <v>16</v>
      </c>
      <c r="H18" s="12">
        <v>11</v>
      </c>
      <c r="I18" s="12">
        <v>16</v>
      </c>
      <c r="J18" s="12">
        <v>15</v>
      </c>
      <c r="K18" s="12">
        <v>17</v>
      </c>
      <c r="L18" s="12">
        <v>19</v>
      </c>
      <c r="M18" s="12">
        <v>24</v>
      </c>
      <c r="N18" s="12">
        <v>23</v>
      </c>
      <c r="O18" s="12">
        <v>11</v>
      </c>
      <c r="P18" s="12">
        <v>16</v>
      </c>
      <c r="Q18" s="12">
        <v>14</v>
      </c>
      <c r="R18" s="12">
        <v>15</v>
      </c>
      <c r="S18" s="12">
        <v>13</v>
      </c>
      <c r="T18" s="12"/>
      <c r="U18" s="12"/>
      <c r="V18" s="12"/>
      <c r="W18" s="15">
        <f t="shared" si="0"/>
        <v>15.0625</v>
      </c>
      <c r="X18" t="s">
        <v>63</v>
      </c>
      <c r="Y18">
        <v>10</v>
      </c>
    </row>
    <row r="19" spans="1:25" x14ac:dyDescent="0.25">
      <c r="A19" s="1" t="s">
        <v>150</v>
      </c>
      <c r="B19" s="8"/>
      <c r="C19" s="16"/>
      <c r="D19" s="12">
        <v>12</v>
      </c>
      <c r="E19" s="12">
        <v>13</v>
      </c>
      <c r="F19" s="12">
        <v>7</v>
      </c>
      <c r="G19" s="12">
        <v>17</v>
      </c>
      <c r="H19" s="12">
        <v>13</v>
      </c>
      <c r="I19" s="12">
        <v>19</v>
      </c>
      <c r="J19" s="12">
        <v>18</v>
      </c>
      <c r="K19" s="12">
        <v>18</v>
      </c>
      <c r="L19" s="12">
        <v>18</v>
      </c>
      <c r="M19" s="12">
        <v>16</v>
      </c>
      <c r="N19" s="12">
        <v>16</v>
      </c>
      <c r="O19" s="12">
        <v>6</v>
      </c>
      <c r="P19" s="12">
        <v>18</v>
      </c>
      <c r="Q19" s="12">
        <v>16</v>
      </c>
      <c r="R19" s="12">
        <v>16</v>
      </c>
      <c r="S19" s="12">
        <v>11</v>
      </c>
      <c r="T19" s="12"/>
      <c r="U19" s="12"/>
      <c r="V19" s="12"/>
      <c r="W19" s="15">
        <f t="shared" si="0"/>
        <v>14.625</v>
      </c>
      <c r="X19" t="s">
        <v>62</v>
      </c>
      <c r="Y19">
        <v>6</v>
      </c>
    </row>
    <row r="20" spans="1:25" x14ac:dyDescent="0.25">
      <c r="A20" s="1" t="s">
        <v>151</v>
      </c>
      <c r="B20" s="8"/>
      <c r="C20" s="16"/>
      <c r="D20" s="12">
        <v>20</v>
      </c>
      <c r="E20" s="12">
        <v>20</v>
      </c>
      <c r="F20" s="12">
        <v>20</v>
      </c>
      <c r="G20" s="12">
        <v>19</v>
      </c>
      <c r="H20" s="12">
        <v>18</v>
      </c>
      <c r="I20" s="12">
        <v>18</v>
      </c>
      <c r="J20" s="12">
        <v>19</v>
      </c>
      <c r="K20" s="16"/>
      <c r="L20" s="12">
        <v>21</v>
      </c>
      <c r="M20" s="10"/>
      <c r="N20" s="12">
        <v>19</v>
      </c>
      <c r="O20" s="12">
        <v>18</v>
      </c>
      <c r="P20" s="12">
        <v>19</v>
      </c>
      <c r="Q20" s="12">
        <v>20</v>
      </c>
      <c r="R20" s="12">
        <v>19</v>
      </c>
      <c r="S20" s="12">
        <v>20</v>
      </c>
      <c r="T20" s="10"/>
      <c r="U20" s="12"/>
      <c r="V20" s="12"/>
      <c r="W20" s="15">
        <f t="shared" si="0"/>
        <v>19.285714285714285</v>
      </c>
      <c r="X20" t="s">
        <v>65</v>
      </c>
      <c r="Y20">
        <v>2</v>
      </c>
    </row>
    <row r="21" spans="1:25" x14ac:dyDescent="0.25">
      <c r="A21" s="1" t="s">
        <v>152</v>
      </c>
      <c r="B21" s="8"/>
      <c r="C21" s="16"/>
      <c r="D21" s="12">
        <v>19</v>
      </c>
      <c r="E21" s="12">
        <v>19</v>
      </c>
      <c r="F21" s="12">
        <v>19</v>
      </c>
      <c r="G21" s="12">
        <v>18</v>
      </c>
      <c r="H21" s="12">
        <v>15</v>
      </c>
      <c r="I21" s="12">
        <v>17</v>
      </c>
      <c r="J21" s="12">
        <v>20</v>
      </c>
      <c r="K21" s="12">
        <v>19</v>
      </c>
      <c r="L21" s="12">
        <v>17</v>
      </c>
      <c r="M21" s="12">
        <v>18</v>
      </c>
      <c r="N21" s="12">
        <v>18</v>
      </c>
      <c r="O21" s="12">
        <v>16</v>
      </c>
      <c r="P21" s="12">
        <v>20</v>
      </c>
      <c r="Q21" s="12">
        <v>19</v>
      </c>
      <c r="R21" s="12">
        <v>18</v>
      </c>
      <c r="S21" s="12">
        <v>19</v>
      </c>
      <c r="T21" s="12"/>
      <c r="U21" s="12"/>
      <c r="V21" s="12"/>
      <c r="W21" s="15">
        <f t="shared" si="0"/>
        <v>18.1875</v>
      </c>
      <c r="X21" t="s">
        <v>64</v>
      </c>
      <c r="Y21">
        <v>12</v>
      </c>
    </row>
    <row r="22" spans="1:25" x14ac:dyDescent="0.25">
      <c r="A22" s="1" t="s">
        <v>155</v>
      </c>
      <c r="B22" s="8"/>
      <c r="C22" s="16"/>
      <c r="D22" s="12">
        <v>24</v>
      </c>
      <c r="E22" s="12">
        <v>24</v>
      </c>
      <c r="F22" s="12">
        <v>24</v>
      </c>
      <c r="G22" s="12">
        <v>22</v>
      </c>
      <c r="H22" s="12">
        <v>22</v>
      </c>
      <c r="I22" s="12">
        <v>22</v>
      </c>
      <c r="J22" s="12">
        <v>23</v>
      </c>
      <c r="K22" s="12">
        <v>24</v>
      </c>
      <c r="L22" s="10"/>
      <c r="M22" s="10"/>
      <c r="N22" s="10"/>
      <c r="O22" s="10"/>
      <c r="P22" s="10"/>
      <c r="Q22" s="10"/>
      <c r="R22" s="10"/>
      <c r="S22" s="10"/>
      <c r="T22" s="12"/>
      <c r="U22" s="10"/>
      <c r="V22" s="10"/>
      <c r="W22" s="15">
        <f t="shared" si="0"/>
        <v>23.125</v>
      </c>
      <c r="X22" t="s">
        <v>69</v>
      </c>
      <c r="Y22">
        <v>1</v>
      </c>
    </row>
    <row r="23" spans="1:25" x14ac:dyDescent="0.25">
      <c r="A23" s="1" t="s">
        <v>156</v>
      </c>
      <c r="B23" s="8"/>
      <c r="C23" s="16"/>
      <c r="D23" s="12">
        <v>23</v>
      </c>
      <c r="E23" s="12">
        <v>23</v>
      </c>
      <c r="F23" s="12">
        <v>23</v>
      </c>
      <c r="G23" s="12">
        <v>20</v>
      </c>
      <c r="H23" s="12">
        <v>21</v>
      </c>
      <c r="I23" s="12">
        <v>23</v>
      </c>
      <c r="J23" s="12">
        <v>21</v>
      </c>
      <c r="K23" s="12">
        <v>22</v>
      </c>
      <c r="L23" s="12">
        <v>23</v>
      </c>
      <c r="M23" s="12">
        <v>23</v>
      </c>
      <c r="N23" s="12">
        <v>21</v>
      </c>
      <c r="O23" s="12">
        <v>22</v>
      </c>
      <c r="P23" s="12">
        <v>24</v>
      </c>
      <c r="Q23" s="12">
        <v>24</v>
      </c>
      <c r="R23" s="12">
        <v>24</v>
      </c>
      <c r="S23" s="12">
        <v>23</v>
      </c>
      <c r="T23" s="12"/>
      <c r="U23" s="12"/>
      <c r="V23" s="12"/>
      <c r="W23" s="15">
        <f t="shared" si="0"/>
        <v>22.5</v>
      </c>
      <c r="X23" t="s">
        <v>68</v>
      </c>
      <c r="Y23">
        <v>7.4</v>
      </c>
    </row>
    <row r="24" spans="1:25" x14ac:dyDescent="0.25">
      <c r="A24" s="1" t="s">
        <v>153</v>
      </c>
      <c r="B24" s="8"/>
      <c r="C24" s="16"/>
      <c r="D24" s="12">
        <v>21</v>
      </c>
      <c r="E24" s="12">
        <v>21</v>
      </c>
      <c r="F24" s="12">
        <v>22</v>
      </c>
      <c r="G24" s="12">
        <v>21</v>
      </c>
      <c r="H24" s="12">
        <v>20</v>
      </c>
      <c r="I24" s="12">
        <v>20</v>
      </c>
      <c r="J24" s="12">
        <v>22</v>
      </c>
      <c r="K24" s="12">
        <v>21</v>
      </c>
      <c r="L24" s="12">
        <v>20</v>
      </c>
      <c r="M24" s="12">
        <v>19</v>
      </c>
      <c r="N24" s="12">
        <v>20</v>
      </c>
      <c r="O24" s="12">
        <v>19</v>
      </c>
      <c r="P24" s="12">
        <v>21</v>
      </c>
      <c r="Q24" s="12">
        <v>21</v>
      </c>
      <c r="R24" s="12">
        <v>21</v>
      </c>
      <c r="S24" s="12">
        <v>21</v>
      </c>
      <c r="T24" s="12"/>
      <c r="U24" s="12"/>
      <c r="V24" s="12"/>
      <c r="W24" s="15">
        <f t="shared" si="0"/>
        <v>20.625</v>
      </c>
      <c r="X24" t="s">
        <v>66</v>
      </c>
      <c r="Y24">
        <v>14</v>
      </c>
    </row>
    <row r="25" spans="1:25" x14ac:dyDescent="0.25">
      <c r="A25" s="1" t="s">
        <v>154</v>
      </c>
      <c r="B25" s="8"/>
      <c r="C25" s="16"/>
      <c r="D25" s="12">
        <v>22</v>
      </c>
      <c r="E25" s="12">
        <v>22</v>
      </c>
      <c r="F25" s="12">
        <v>21</v>
      </c>
      <c r="G25" s="12">
        <v>23</v>
      </c>
      <c r="H25" s="12">
        <v>23</v>
      </c>
      <c r="I25" s="12">
        <v>21</v>
      </c>
      <c r="J25" s="12">
        <v>24</v>
      </c>
      <c r="K25" s="12">
        <v>23</v>
      </c>
      <c r="L25" s="12">
        <v>22</v>
      </c>
      <c r="M25" s="12">
        <v>21</v>
      </c>
      <c r="N25" s="12">
        <v>24</v>
      </c>
      <c r="O25" s="12">
        <v>20</v>
      </c>
      <c r="P25" s="12">
        <v>22</v>
      </c>
      <c r="Q25" s="12">
        <v>22</v>
      </c>
      <c r="R25" s="12">
        <v>20</v>
      </c>
      <c r="S25" s="12">
        <v>22</v>
      </c>
      <c r="T25" s="12"/>
      <c r="U25" s="12"/>
      <c r="V25" s="12"/>
      <c r="W25" s="15">
        <f t="shared" si="0"/>
        <v>22</v>
      </c>
      <c r="X25" t="s">
        <v>67</v>
      </c>
      <c r="Y25">
        <v>2</v>
      </c>
    </row>
    <row r="26" spans="1:25" x14ac:dyDescent="0.25">
      <c r="A26" s="1" t="s">
        <v>157</v>
      </c>
      <c r="B26" s="8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2">
        <v>7</v>
      </c>
      <c r="P26" s="12">
        <v>10</v>
      </c>
      <c r="Q26" s="12">
        <v>15</v>
      </c>
      <c r="R26" s="12">
        <v>9</v>
      </c>
      <c r="S26" s="12">
        <v>15</v>
      </c>
      <c r="T26" s="12"/>
      <c r="U26" s="12"/>
      <c r="V26" s="12"/>
      <c r="W26" s="15">
        <f t="shared" si="0"/>
        <v>11.2</v>
      </c>
      <c r="Y26">
        <v>3</v>
      </c>
    </row>
    <row r="27" spans="1:25" x14ac:dyDescent="0.25">
      <c r="A27" s="1" t="s">
        <v>158</v>
      </c>
      <c r="B27" s="8"/>
      <c r="C27" s="19"/>
      <c r="D27" s="19"/>
      <c r="E27" s="19"/>
      <c r="F27" s="19"/>
      <c r="G27" s="19"/>
      <c r="H27" s="19"/>
      <c r="I27" s="19"/>
      <c r="J27" s="12">
        <v>17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5">
        <f t="shared" si="0"/>
        <v>17</v>
      </c>
      <c r="Y27">
        <v>0</v>
      </c>
    </row>
    <row r="28" spans="1:25" x14ac:dyDescent="0.25">
      <c r="A28" s="1" t="s">
        <v>159</v>
      </c>
      <c r="C28" s="10"/>
      <c r="D28" s="10"/>
      <c r="E28" s="10"/>
      <c r="F28" s="10"/>
      <c r="G28" s="10"/>
      <c r="H28" s="10"/>
      <c r="I28" s="10"/>
      <c r="J28" s="10"/>
      <c r="K28" s="12">
        <v>20</v>
      </c>
      <c r="L28" s="10"/>
      <c r="M28" s="10"/>
      <c r="N28" s="10"/>
      <c r="O28" s="10"/>
      <c r="P28" s="10"/>
      <c r="Q28" s="10"/>
      <c r="R28" s="10"/>
      <c r="S28" s="10"/>
      <c r="U28" s="10"/>
      <c r="V28" s="10"/>
      <c r="W28" s="15">
        <f t="shared" si="0"/>
        <v>20</v>
      </c>
      <c r="Y28">
        <v>0</v>
      </c>
    </row>
    <row r="29" spans="1:25" x14ac:dyDescent="0.25">
      <c r="A29" s="1" t="s">
        <v>160</v>
      </c>
      <c r="C29" s="10"/>
      <c r="D29" s="10"/>
      <c r="E29" s="10"/>
      <c r="F29" s="10"/>
      <c r="G29" s="10"/>
      <c r="H29" s="10"/>
      <c r="I29" s="10"/>
      <c r="J29" s="10"/>
      <c r="K29" s="10"/>
      <c r="L29">
        <v>24</v>
      </c>
      <c r="M29">
        <v>22</v>
      </c>
      <c r="N29">
        <v>22</v>
      </c>
      <c r="O29">
        <v>23</v>
      </c>
      <c r="P29">
        <v>23</v>
      </c>
      <c r="Q29">
        <v>23</v>
      </c>
      <c r="R29">
        <v>22</v>
      </c>
      <c r="S29">
        <v>24</v>
      </c>
      <c r="W29" s="15">
        <f t="shared" si="0"/>
        <v>22.875</v>
      </c>
      <c r="Y29">
        <v>4</v>
      </c>
    </row>
  </sheetData>
  <conditionalFormatting sqref="W2:W29">
    <cfRule type="top10" dxfId="245" priority="31" bottom="1" rank="1"/>
    <cfRule type="cellIs" dxfId="244" priority="32" operator="between">
      <formula>27</formula>
      <formula>28</formula>
    </cfRule>
    <cfRule type="cellIs" dxfId="243" priority="33" operator="between">
      <formula>21</formula>
      <formula>26</formula>
    </cfRule>
    <cfRule type="cellIs" dxfId="242" priority="34" operator="between">
      <formula>11</formula>
      <formula>20</formula>
    </cfRule>
    <cfRule type="cellIs" dxfId="241" priority="35" operator="between">
      <formula>2</formula>
      <formula>10</formula>
    </cfRule>
    <cfRule type="cellIs" dxfId="240" priority="36" operator="equal">
      <formula>1</formula>
    </cfRule>
  </conditionalFormatting>
  <conditionalFormatting sqref="K2:V9 K14:V19 O26:V26 K23:V25 K22 T22 K11:V11 K10:N10 K21:V21 L20 N20:S20 U20:V20">
    <cfRule type="cellIs" dxfId="239" priority="26" operator="between">
      <formula>27</formula>
      <formula>28</formula>
    </cfRule>
    <cfRule type="cellIs" dxfId="238" priority="27" operator="between">
      <formula>21</formula>
      <formula>26</formula>
    </cfRule>
    <cfRule type="cellIs" dxfId="237" priority="28" operator="between">
      <formula>11</formula>
      <formula>20</formula>
    </cfRule>
    <cfRule type="cellIs" dxfId="236" priority="29" operator="between">
      <formula>2</formula>
      <formula>10</formula>
    </cfRule>
    <cfRule type="cellIs" dxfId="235" priority="30" operator="equal">
      <formula>1</formula>
    </cfRule>
  </conditionalFormatting>
  <conditionalFormatting sqref="C2:J11 C14:J16 C26:N26 C27:J27 C18:J25 C17:I17">
    <cfRule type="cellIs" dxfId="234" priority="21" operator="between">
      <formula>27</formula>
      <formula>28</formula>
    </cfRule>
    <cfRule type="cellIs" dxfId="233" priority="22" operator="between">
      <formula>21</formula>
      <formula>26</formula>
    </cfRule>
    <cfRule type="cellIs" dxfId="232" priority="23" operator="between">
      <formula>11</formula>
      <formula>20</formula>
    </cfRule>
    <cfRule type="cellIs" dxfId="231" priority="24" operator="between">
      <formula>2</formula>
      <formula>10</formula>
    </cfRule>
    <cfRule type="cellIs" dxfId="230" priority="25" operator="equal">
      <formula>1</formula>
    </cfRule>
  </conditionalFormatting>
  <conditionalFormatting sqref="K12:V13">
    <cfRule type="cellIs" dxfId="229" priority="16" operator="between">
      <formula>27</formula>
      <formula>28</formula>
    </cfRule>
    <cfRule type="cellIs" dxfId="228" priority="17" operator="between">
      <formula>21</formula>
      <formula>26</formula>
    </cfRule>
    <cfRule type="cellIs" dxfId="227" priority="18" operator="between">
      <formula>11</formula>
      <formula>20</formula>
    </cfRule>
    <cfRule type="cellIs" dxfId="226" priority="19" operator="between">
      <formula>2</formula>
      <formula>10</formula>
    </cfRule>
    <cfRule type="cellIs" dxfId="225" priority="20" operator="equal">
      <formula>1</formula>
    </cfRule>
  </conditionalFormatting>
  <conditionalFormatting sqref="C12:J13">
    <cfRule type="cellIs" dxfId="224" priority="11" operator="between">
      <formula>27</formula>
      <formula>28</formula>
    </cfRule>
    <cfRule type="cellIs" dxfId="223" priority="12" operator="between">
      <formula>21</formula>
      <formula>26</formula>
    </cfRule>
    <cfRule type="cellIs" dxfId="222" priority="13" operator="between">
      <formula>11</formula>
      <formula>20</formula>
    </cfRule>
    <cfRule type="cellIs" dxfId="221" priority="14" operator="between">
      <formula>2</formula>
      <formula>10</formula>
    </cfRule>
    <cfRule type="cellIs" dxfId="220" priority="15" operator="equal">
      <formula>1</formula>
    </cfRule>
  </conditionalFormatting>
  <conditionalFormatting sqref="K28">
    <cfRule type="cellIs" dxfId="219" priority="6" operator="between">
      <formula>27</formula>
      <formula>28</formula>
    </cfRule>
    <cfRule type="cellIs" dxfId="218" priority="7" operator="between">
      <formula>21</formula>
      <formula>26</formula>
    </cfRule>
    <cfRule type="cellIs" dxfId="217" priority="8" operator="between">
      <formula>11</formula>
      <formula>20</formula>
    </cfRule>
    <cfRule type="cellIs" dxfId="216" priority="9" operator="between">
      <formula>2</formula>
      <formula>10</formula>
    </cfRule>
    <cfRule type="cellIs" dxfId="215" priority="10" operator="equal">
      <formula>1</formula>
    </cfRule>
  </conditionalFormatting>
  <conditionalFormatting sqref="K20">
    <cfRule type="cellIs" dxfId="214" priority="1" operator="between">
      <formula>27</formula>
      <formula>28</formula>
    </cfRule>
    <cfRule type="cellIs" dxfId="213" priority="2" operator="between">
      <formula>21</formula>
      <formula>26</formula>
    </cfRule>
    <cfRule type="cellIs" dxfId="212" priority="3" operator="between">
      <formula>11</formula>
      <formula>20</formula>
    </cfRule>
    <cfRule type="cellIs" dxfId="211" priority="4" operator="between">
      <formula>2</formula>
      <formula>10</formula>
    </cfRule>
    <cfRule type="cellIs" dxfId="210" priority="5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8"/>
  <sheetViews>
    <sheetView zoomScale="70" zoomScaleNormal="70" workbookViewId="0">
      <pane xSplit="1" ySplit="1" topLeftCell="Z2" activePane="bottomRight" state="frozen"/>
      <selection pane="topRight" activeCell="B1" sqref="B1"/>
      <selection pane="bottomLeft" activeCell="A2" sqref="A2"/>
      <selection pane="bottomRight" activeCell="A2" sqref="A2:A28"/>
    </sheetView>
  </sheetViews>
  <sheetFormatPr defaultRowHeight="15" x14ac:dyDescent="0.25"/>
  <cols>
    <col min="1" max="1" width="21.42578125" customWidth="1"/>
    <col min="2" max="4" width="8.7109375" style="24" customWidth="1"/>
    <col min="5" max="5" width="8.7109375" style="27" customWidth="1"/>
    <col min="6" max="8" width="8.7109375" style="24" customWidth="1"/>
    <col min="9" max="9" width="8.7109375" style="27" customWidth="1"/>
    <col min="10" max="12" width="8.7109375" style="24" customWidth="1"/>
    <col min="13" max="13" width="8.7109375" style="27" customWidth="1"/>
    <col min="14" max="16" width="8.7109375" style="24" customWidth="1"/>
    <col min="17" max="17" width="8.7109375" style="27" customWidth="1"/>
    <col min="18" max="20" width="8.7109375" style="24" customWidth="1"/>
    <col min="21" max="21" width="8.7109375" style="27" customWidth="1"/>
    <col min="22" max="24" width="8.7109375" style="24" customWidth="1"/>
    <col min="25" max="25" width="8.7109375" style="27" customWidth="1"/>
    <col min="26" max="28" width="8.7109375" style="24" customWidth="1"/>
    <col min="29" max="29" width="8.7109375" style="27" customWidth="1"/>
    <col min="30" max="32" width="8.7109375" style="24" customWidth="1"/>
    <col min="33" max="33" width="8.7109375" style="27" customWidth="1"/>
    <col min="34" max="36" width="8.7109375" style="24" customWidth="1"/>
    <col min="37" max="37" width="8.7109375" style="27" customWidth="1"/>
    <col min="38" max="40" width="8.7109375" style="24" customWidth="1"/>
    <col min="41" max="41" width="8.7109375" style="27" customWidth="1"/>
    <col min="42" max="44" width="8.7109375" style="24" customWidth="1"/>
    <col min="45" max="45" width="8.7109375" style="27" customWidth="1"/>
    <col min="46" max="48" width="8.7109375" style="24" customWidth="1"/>
    <col min="49" max="49" width="8.7109375" style="27" customWidth="1"/>
    <col min="50" max="50" width="8.7109375" style="24" customWidth="1"/>
    <col min="51" max="52" width="8.7109375" style="5" customWidth="1"/>
    <col min="53" max="53" width="8.7109375" style="27" customWidth="1"/>
    <col min="54" max="56" width="8.7109375" style="5" customWidth="1"/>
    <col min="57" max="57" width="8.7109375" style="27" customWidth="1"/>
    <col min="58" max="60" width="8.7109375" style="5" customWidth="1"/>
    <col min="61" max="61" width="8.7109375" style="27" customWidth="1"/>
    <col min="62" max="64" width="8.7109375" style="5" customWidth="1"/>
    <col min="65" max="65" width="8.7109375" style="27" customWidth="1"/>
    <col min="66" max="68" width="8.7109375" style="5" customWidth="1"/>
    <col min="69" max="69" width="8.7109375" style="27" customWidth="1"/>
    <col min="70" max="70" width="9.140625" style="8"/>
    <col min="71" max="71" width="9.140625" style="5"/>
    <col min="72" max="72" width="7.140625" style="1" customWidth="1"/>
  </cols>
  <sheetData>
    <row r="1" spans="1:72" s="1" customFormat="1" x14ac:dyDescent="0.25">
      <c r="B1" s="29"/>
      <c r="C1" s="29"/>
      <c r="D1" s="29"/>
      <c r="E1" s="27" t="s">
        <v>189</v>
      </c>
      <c r="F1" s="29"/>
      <c r="G1" s="29"/>
      <c r="H1" s="29"/>
      <c r="I1" s="27" t="s">
        <v>162</v>
      </c>
      <c r="J1" s="29"/>
      <c r="K1" s="29"/>
      <c r="L1" s="29"/>
      <c r="M1" s="27" t="s">
        <v>163</v>
      </c>
      <c r="N1" s="29"/>
      <c r="O1" s="29"/>
      <c r="P1" s="29"/>
      <c r="Q1" s="27" t="s">
        <v>164</v>
      </c>
      <c r="R1" s="29"/>
      <c r="S1" s="29"/>
      <c r="T1" s="29"/>
      <c r="U1" s="27" t="s">
        <v>168</v>
      </c>
      <c r="V1" s="29"/>
      <c r="W1" s="29"/>
      <c r="X1" s="29"/>
      <c r="Y1" s="27" t="s">
        <v>169</v>
      </c>
      <c r="Z1" s="29"/>
      <c r="AA1" s="29"/>
      <c r="AB1" s="29"/>
      <c r="AC1" s="27" t="s">
        <v>166</v>
      </c>
      <c r="AD1" s="29"/>
      <c r="AE1" s="29"/>
      <c r="AF1" s="29"/>
      <c r="AG1" s="27" t="s">
        <v>170</v>
      </c>
      <c r="AH1" s="29"/>
      <c r="AI1" s="29"/>
      <c r="AJ1" s="29"/>
      <c r="AK1" s="27" t="s">
        <v>171</v>
      </c>
      <c r="AL1" s="29"/>
      <c r="AM1" s="29"/>
      <c r="AN1" s="29"/>
      <c r="AO1" s="27" t="s">
        <v>172</v>
      </c>
      <c r="AP1" s="29"/>
      <c r="AQ1" s="29"/>
      <c r="AR1" s="29"/>
      <c r="AS1" s="27" t="s">
        <v>173</v>
      </c>
      <c r="AT1" s="29"/>
      <c r="AU1" s="29"/>
      <c r="AV1" s="29"/>
      <c r="AW1" s="27" t="s">
        <v>174</v>
      </c>
      <c r="AX1" s="29"/>
      <c r="AY1" s="4"/>
      <c r="AZ1" s="4"/>
      <c r="BA1" s="27" t="s">
        <v>175</v>
      </c>
      <c r="BB1" s="4"/>
      <c r="BC1" s="4"/>
      <c r="BD1" s="4"/>
      <c r="BE1" s="27" t="s">
        <v>176</v>
      </c>
      <c r="BF1" s="4"/>
      <c r="BG1" s="4"/>
      <c r="BH1" s="4"/>
      <c r="BI1" s="27" t="s">
        <v>177</v>
      </c>
      <c r="BJ1" s="4"/>
      <c r="BK1" s="4"/>
      <c r="BL1" s="4"/>
      <c r="BM1" s="27" t="s">
        <v>178</v>
      </c>
      <c r="BN1" s="4"/>
      <c r="BO1" s="4"/>
      <c r="BP1" s="4"/>
      <c r="BQ1" s="27" t="s">
        <v>179</v>
      </c>
      <c r="BR1" s="8" t="s">
        <v>45</v>
      </c>
      <c r="BS1" s="4"/>
      <c r="BT1" s="1" t="s">
        <v>165</v>
      </c>
    </row>
    <row r="2" spans="1:72" x14ac:dyDescent="0.25">
      <c r="A2" s="1" t="s">
        <v>136</v>
      </c>
      <c r="B2" s="24">
        <v>115.715</v>
      </c>
      <c r="C2" s="24">
        <v>115.16800000000001</v>
      </c>
      <c r="D2" s="24">
        <v>115.672</v>
      </c>
      <c r="E2" s="27">
        <f>AVERAGE(B2:D2)-114.338</f>
        <v>1.180333333333337</v>
      </c>
      <c r="F2" s="24">
        <v>84.897000000000006</v>
      </c>
      <c r="G2" s="24">
        <v>84.531000000000006</v>
      </c>
      <c r="H2" s="24">
        <v>84.674999999999997</v>
      </c>
      <c r="I2" s="27">
        <f>AVERAGE(F2:H2)-84.263</f>
        <v>0.43800000000000239</v>
      </c>
      <c r="J2" s="24">
        <v>112.211</v>
      </c>
      <c r="K2" s="24">
        <v>112.211</v>
      </c>
      <c r="M2" s="27">
        <f>AVERAGE(J2:L2)-107.962</f>
        <v>4.2489999999999952</v>
      </c>
      <c r="N2" s="24">
        <v>96.122</v>
      </c>
      <c r="O2" s="24">
        <v>95.442999999999998</v>
      </c>
      <c r="P2" s="24">
        <v>94.978999999999999</v>
      </c>
      <c r="Q2" s="27">
        <f>AVERAGE(N2:P2)-95.201</f>
        <v>0.31366666666666276</v>
      </c>
      <c r="R2" s="24">
        <v>81.915000000000006</v>
      </c>
      <c r="S2" s="24">
        <v>81.168000000000006</v>
      </c>
      <c r="T2" s="24">
        <v>80.991</v>
      </c>
      <c r="U2" s="27">
        <f>AVERAGE(R2:T2)-80.687</f>
        <v>0.67100000000000648</v>
      </c>
      <c r="V2" s="24">
        <v>75.623000000000005</v>
      </c>
      <c r="W2" s="24">
        <v>75.150000000000006</v>
      </c>
      <c r="X2" s="24">
        <v>74.637</v>
      </c>
      <c r="Y2" s="27">
        <f>AVERAGE(V2:X2)-74.441</f>
        <v>0.69566666666666777</v>
      </c>
      <c r="Z2" s="24">
        <v>87.555000000000007</v>
      </c>
      <c r="AA2" s="24">
        <v>87.277000000000001</v>
      </c>
      <c r="AB2" s="24">
        <v>86.781000000000006</v>
      </c>
      <c r="AC2" s="27">
        <f>AVERAGE(Z2:AB2)-86.852</f>
        <v>0.35233333333333405</v>
      </c>
      <c r="AG2" s="27" t="e">
        <f>AVERAGE(AD2:AF2)-97.799</f>
        <v>#DIV/0!</v>
      </c>
      <c r="AK2" s="27" t="e">
        <f>AVERAGE(AH2:AJ2)-91.581</f>
        <v>#DIV/0!</v>
      </c>
      <c r="AO2" s="27" t="e">
        <f>AVERAGE(AL2:AN2)-91.355</f>
        <v>#DIV/0!</v>
      </c>
      <c r="AS2" s="27" t="e">
        <f>AVERAGE(AP2:AR2)-80.735</f>
        <v>#DIV/0!</v>
      </c>
      <c r="AW2" s="27" t="e">
        <f>AVERAGE(AT2:AV2)-118.187</f>
        <v>#DIV/0!</v>
      </c>
      <c r="AY2" s="24"/>
      <c r="AZ2" s="24"/>
      <c r="BA2" s="27" t="e">
        <f>AVERAGE(AX2:AZ2)-83.064</f>
        <v>#DIV/0!</v>
      </c>
      <c r="BB2" s="24"/>
      <c r="BC2" s="24"/>
      <c r="BD2" s="24"/>
      <c r="BE2" s="27" t="e">
        <f>AVERAGE(BB2:BD2)-105.236</f>
        <v>#DIV/0!</v>
      </c>
      <c r="BF2" s="24"/>
      <c r="BG2" s="24"/>
      <c r="BH2" s="24"/>
      <c r="BI2" s="27" t="e">
        <f>AVERAGE(BF2:BH2)-91.533</f>
        <v>#DIV/0!</v>
      </c>
      <c r="BJ2" s="24"/>
      <c r="BK2" s="24"/>
      <c r="BL2" s="24"/>
      <c r="BM2" s="27" t="e">
        <f>AVERAGE(BJ2:BL2)-96.624</f>
        <v>#DIV/0!</v>
      </c>
      <c r="BN2" s="24"/>
      <c r="BO2" s="24"/>
      <c r="BP2" s="24"/>
      <c r="BQ2" s="27" t="e">
        <f>AVERAGE(BN2:BP2)-85.018</f>
        <v>#DIV/0!</v>
      </c>
      <c r="BR2" s="8" t="e">
        <f>(BS2-1.891)/BT2</f>
        <v>#DIV/0!</v>
      </c>
      <c r="BS2" s="7" t="e">
        <f>E2+I2+M2+Q2+U2+Y2+AC2+AG2+AK2+AO2+AS2+AW2+BA2+BE2+BI2+BM2+BQ2</f>
        <v>#DIV/0!</v>
      </c>
      <c r="BT2" s="1">
        <v>16</v>
      </c>
    </row>
    <row r="3" spans="1:72" x14ac:dyDescent="0.25">
      <c r="A3" s="1" t="s">
        <v>135</v>
      </c>
      <c r="B3" s="24">
        <v>115.34099999999999</v>
      </c>
      <c r="C3" s="24">
        <v>114.70699999999999</v>
      </c>
      <c r="D3" s="24">
        <v>115.217</v>
      </c>
      <c r="E3" s="27">
        <f t="shared" ref="E3:E28" si="0">AVERAGE(B3:D3)-114.338</f>
        <v>0.75033333333333019</v>
      </c>
      <c r="F3" s="24">
        <v>85.046000000000006</v>
      </c>
      <c r="G3" s="24">
        <v>85.183999999999997</v>
      </c>
      <c r="I3" s="27">
        <f t="shared" ref="I3:I28" si="1">AVERAGE(F3:H3)-84.263</f>
        <v>0.85200000000000387</v>
      </c>
      <c r="J3" s="24">
        <v>113.05</v>
      </c>
      <c r="M3" s="27">
        <f t="shared" ref="M3:M28" si="2">AVERAGE(J3:L3)-107.962</f>
        <v>5.0879999999999939</v>
      </c>
      <c r="N3" s="6">
        <v>95.641000000000005</v>
      </c>
      <c r="O3" s="6">
        <v>94.927999999999997</v>
      </c>
      <c r="P3" s="24">
        <v>95.034000000000006</v>
      </c>
      <c r="Q3" s="26">
        <f t="shared" ref="Q3:Q28" si="3">AVERAGE(N3:P3)-95.201</f>
        <v>0</v>
      </c>
      <c r="R3" s="24">
        <v>81.722999999999999</v>
      </c>
      <c r="S3" s="24">
        <v>81.411500000000004</v>
      </c>
      <c r="T3" s="24">
        <v>80.828999999999994</v>
      </c>
      <c r="U3" s="27">
        <f t="shared" ref="U3:U28" si="4">AVERAGE(R3:T3)-80.687</f>
        <v>0.63416666666667254</v>
      </c>
      <c r="V3" s="24">
        <v>75.676000000000002</v>
      </c>
      <c r="W3" s="24">
        <v>74.527000000000001</v>
      </c>
      <c r="X3" s="24">
        <v>74.432000000000002</v>
      </c>
      <c r="Y3" s="27">
        <f t="shared" ref="Y3:Y28" si="5">AVERAGE(V3:X3)-74.441</f>
        <v>0.4373333333333278</v>
      </c>
      <c r="Z3" s="24">
        <v>87.667000000000002</v>
      </c>
      <c r="AA3" s="24">
        <v>87.013000000000005</v>
      </c>
      <c r="AB3" s="24">
        <v>86.433000000000007</v>
      </c>
      <c r="AC3" s="27">
        <f t="shared" ref="AC3:AC28" si="6">AVERAGE(Z3:AB3)-86.852</f>
        <v>0.18566666666666265</v>
      </c>
      <c r="AG3" s="27" t="e">
        <f t="shared" ref="AG3:AG25" si="7">AVERAGE(AD3:AF3)-97.799</f>
        <v>#DIV/0!</v>
      </c>
      <c r="AK3" s="27" t="e">
        <f t="shared" ref="AK3:AK28" si="8">AVERAGE(AH3:AJ3)-91.581</f>
        <v>#DIV/0!</v>
      </c>
      <c r="AO3" s="27" t="e">
        <f t="shared" ref="AO3:AO28" si="9">AVERAGE(AL3:AN3)-91.355</f>
        <v>#DIV/0!</v>
      </c>
      <c r="AS3" s="27" t="e">
        <f t="shared" ref="AS3:AS28" si="10">AVERAGE(AP3:AR3)-80.735</f>
        <v>#DIV/0!</v>
      </c>
      <c r="AW3" s="27" t="e">
        <f t="shared" ref="AW3:AW28" si="11">AVERAGE(AT3:AV3)-118.187</f>
        <v>#DIV/0!</v>
      </c>
      <c r="AY3" s="24"/>
      <c r="AZ3" s="24"/>
      <c r="BA3" s="27" t="e">
        <f t="shared" ref="BA3:BA28" si="12">AVERAGE(AX3:AZ3)-83.064</f>
        <v>#DIV/0!</v>
      </c>
      <c r="BB3" s="24"/>
      <c r="BC3" s="24"/>
      <c r="BD3" s="24"/>
      <c r="BE3" s="27" t="e">
        <f t="shared" ref="BE3:BE28" si="13">AVERAGE(BB3:BD3)-105.236</f>
        <v>#DIV/0!</v>
      </c>
      <c r="BF3" s="24"/>
      <c r="BG3" s="24"/>
      <c r="BH3" s="24"/>
      <c r="BI3" s="27" t="e">
        <f t="shared" ref="BI3:BI28" si="14">AVERAGE(BF3:BH3)-91.533</f>
        <v>#DIV/0!</v>
      </c>
      <c r="BJ3" s="24"/>
      <c r="BK3" s="24"/>
      <c r="BL3" s="24"/>
      <c r="BM3" s="27" t="e">
        <f t="shared" ref="BM3:BM28" si="15">AVERAGE(BJ3:BL3)-96.624</f>
        <v>#DIV/0!</v>
      </c>
      <c r="BN3" s="24"/>
      <c r="BO3" s="24"/>
      <c r="BP3" s="24"/>
      <c r="BQ3" s="27" t="e">
        <f t="shared" ref="BQ3:BQ28" si="16">AVERAGE(BN3:BP3)-85.018</f>
        <v>#DIV/0!</v>
      </c>
      <c r="BR3" s="8" t="e">
        <f t="shared" ref="BR3:BR28" si="17">(BS3-1.891)/BT3</f>
        <v>#DIV/0!</v>
      </c>
      <c r="BS3" s="7" t="e">
        <f t="shared" ref="BS3:BS28" si="18">E3+I3+M3+Q3+U3+Y3+AC3+AG3+AK3+AO3+AS3+AW3+BA3+BE3+BI3+BM3+BQ3</f>
        <v>#DIV/0!</v>
      </c>
      <c r="BT3" s="1">
        <v>16</v>
      </c>
    </row>
    <row r="4" spans="1:72" x14ac:dyDescent="0.25">
      <c r="A4" s="1" t="s">
        <v>139</v>
      </c>
      <c r="B4" s="24">
        <v>115.593</v>
      </c>
      <c r="C4" s="24">
        <v>115.105</v>
      </c>
      <c r="D4" s="24">
        <v>115.524</v>
      </c>
      <c r="E4" s="27">
        <f t="shared" si="0"/>
        <v>1.0693333333333328</v>
      </c>
      <c r="F4" s="24">
        <v>85.350999999999999</v>
      </c>
      <c r="G4" s="24">
        <v>84.870999999999995</v>
      </c>
      <c r="H4" s="24">
        <v>84.927000000000007</v>
      </c>
      <c r="I4" s="27">
        <f t="shared" si="1"/>
        <v>0.78666666666666174</v>
      </c>
      <c r="J4" s="24">
        <v>112.239</v>
      </c>
      <c r="K4" s="24">
        <v>108.4</v>
      </c>
      <c r="L4" s="24">
        <v>111.717</v>
      </c>
      <c r="M4" s="27">
        <f t="shared" si="2"/>
        <v>2.8233333333333235</v>
      </c>
      <c r="N4" s="24">
        <v>96.483999999999995</v>
      </c>
      <c r="O4" s="24">
        <v>95.715000000000003</v>
      </c>
      <c r="P4" s="24">
        <v>95.646000000000001</v>
      </c>
      <c r="Q4" s="27">
        <f t="shared" si="3"/>
        <v>0.74733333333334429</v>
      </c>
      <c r="R4" s="24">
        <v>82.528000000000006</v>
      </c>
      <c r="S4" s="24">
        <v>81.557000000000002</v>
      </c>
      <c r="T4" s="24">
        <v>81.293999999999997</v>
      </c>
      <c r="U4" s="27">
        <f t="shared" si="4"/>
        <v>1.1060000000000088</v>
      </c>
      <c r="V4" s="24">
        <v>75.649000000000001</v>
      </c>
      <c r="W4" s="24">
        <v>74.691000000000003</v>
      </c>
      <c r="X4" s="24">
        <v>74.59</v>
      </c>
      <c r="Y4" s="27">
        <f t="shared" si="5"/>
        <v>0.53566666666667118</v>
      </c>
      <c r="Z4" s="24">
        <v>87.756</v>
      </c>
      <c r="AA4" s="24">
        <v>87.438000000000002</v>
      </c>
      <c r="AB4" s="24">
        <v>86.856999999999999</v>
      </c>
      <c r="AC4" s="27">
        <f t="shared" si="6"/>
        <v>0.49833333333334906</v>
      </c>
      <c r="AG4" s="27" t="e">
        <f t="shared" si="7"/>
        <v>#DIV/0!</v>
      </c>
      <c r="AK4" s="27" t="e">
        <f t="shared" si="8"/>
        <v>#DIV/0!</v>
      </c>
      <c r="AO4" s="27" t="e">
        <f t="shared" si="9"/>
        <v>#DIV/0!</v>
      </c>
      <c r="AS4" s="27" t="e">
        <f t="shared" si="10"/>
        <v>#DIV/0!</v>
      </c>
      <c r="AW4" s="27" t="e">
        <f t="shared" si="11"/>
        <v>#DIV/0!</v>
      </c>
      <c r="AY4" s="24"/>
      <c r="AZ4" s="24"/>
      <c r="BA4" s="27" t="e">
        <f t="shared" si="12"/>
        <v>#DIV/0!</v>
      </c>
      <c r="BB4" s="24"/>
      <c r="BC4" s="24"/>
      <c r="BD4" s="24"/>
      <c r="BE4" s="27" t="e">
        <f t="shared" si="13"/>
        <v>#DIV/0!</v>
      </c>
      <c r="BF4" s="24"/>
      <c r="BG4" s="24"/>
      <c r="BH4" s="24"/>
      <c r="BI4" s="27" t="e">
        <f t="shared" si="14"/>
        <v>#DIV/0!</v>
      </c>
      <c r="BJ4" s="24"/>
      <c r="BK4" s="24"/>
      <c r="BL4" s="24"/>
      <c r="BM4" s="27" t="e">
        <f t="shared" si="15"/>
        <v>#DIV/0!</v>
      </c>
      <c r="BN4" s="24"/>
      <c r="BO4" s="24"/>
      <c r="BP4" s="24"/>
      <c r="BQ4" s="27" t="e">
        <f t="shared" si="16"/>
        <v>#DIV/0!</v>
      </c>
      <c r="BR4" s="8" t="e">
        <f t="shared" si="17"/>
        <v>#DIV/0!</v>
      </c>
      <c r="BS4" s="7" t="e">
        <f t="shared" si="18"/>
        <v>#DIV/0!</v>
      </c>
      <c r="BT4" s="1">
        <v>16</v>
      </c>
    </row>
    <row r="5" spans="1:72" x14ac:dyDescent="0.25">
      <c r="A5" s="1" t="s">
        <v>140</v>
      </c>
      <c r="B5" s="24">
        <v>115.46299999999999</v>
      </c>
      <c r="C5" s="24">
        <v>114.682</v>
      </c>
      <c r="D5" s="24">
        <v>115.241</v>
      </c>
      <c r="E5" s="27">
        <f t="shared" si="0"/>
        <v>0.79066666666666663</v>
      </c>
      <c r="F5" s="24">
        <v>84.787999999999997</v>
      </c>
      <c r="G5" s="24">
        <v>84.787999999999997</v>
      </c>
      <c r="H5" s="24">
        <v>84.884</v>
      </c>
      <c r="I5" s="27">
        <f t="shared" si="1"/>
        <v>0.55699999999998795</v>
      </c>
      <c r="J5" s="24">
        <v>112.56</v>
      </c>
      <c r="K5" s="24">
        <v>107.417</v>
      </c>
      <c r="L5" s="24">
        <v>110.673</v>
      </c>
      <c r="M5" s="27">
        <f t="shared" si="2"/>
        <v>2.2546666666666511</v>
      </c>
      <c r="N5" s="24">
        <v>95.951999999999998</v>
      </c>
      <c r="O5" s="24">
        <v>95.134</v>
      </c>
      <c r="P5" s="24">
        <v>94.923000000000002</v>
      </c>
      <c r="Q5" s="27">
        <f t="shared" si="3"/>
        <v>0.13533333333334951</v>
      </c>
      <c r="R5" s="24">
        <v>82.418999999999997</v>
      </c>
      <c r="S5" s="24">
        <v>81.867000000000004</v>
      </c>
      <c r="T5" s="24">
        <v>81.408000000000001</v>
      </c>
      <c r="U5" s="27">
        <f t="shared" si="4"/>
        <v>1.2110000000000127</v>
      </c>
      <c r="V5" s="24">
        <v>75.188000000000002</v>
      </c>
      <c r="W5" s="6">
        <v>74.375</v>
      </c>
      <c r="X5" s="24">
        <v>74.543999999999997</v>
      </c>
      <c r="Y5" s="27">
        <f t="shared" si="5"/>
        <v>0.26133333333332587</v>
      </c>
      <c r="Z5" s="24">
        <v>87.649000000000001</v>
      </c>
      <c r="AA5" s="24">
        <v>87.141000000000005</v>
      </c>
      <c r="AB5" s="24">
        <v>86.951999999999998</v>
      </c>
      <c r="AC5" s="27">
        <f t="shared" si="6"/>
        <v>0.39533333333334042</v>
      </c>
      <c r="AG5" s="27" t="e">
        <f t="shared" si="7"/>
        <v>#DIV/0!</v>
      </c>
      <c r="AK5" s="27" t="e">
        <f t="shared" si="8"/>
        <v>#DIV/0!</v>
      </c>
      <c r="AO5" s="27" t="e">
        <f t="shared" si="9"/>
        <v>#DIV/0!</v>
      </c>
      <c r="AS5" s="27" t="e">
        <f t="shared" si="10"/>
        <v>#DIV/0!</v>
      </c>
      <c r="AW5" s="27" t="e">
        <f t="shared" si="11"/>
        <v>#DIV/0!</v>
      </c>
      <c r="AY5" s="24"/>
      <c r="AZ5" s="24"/>
      <c r="BA5" s="27" t="e">
        <f t="shared" si="12"/>
        <v>#DIV/0!</v>
      </c>
      <c r="BB5" s="24"/>
      <c r="BC5" s="24"/>
      <c r="BD5" s="24"/>
      <c r="BE5" s="27" t="e">
        <f t="shared" si="13"/>
        <v>#DIV/0!</v>
      </c>
      <c r="BF5" s="24"/>
      <c r="BG5" s="24"/>
      <c r="BH5" s="24"/>
      <c r="BI5" s="27" t="e">
        <f t="shared" si="14"/>
        <v>#DIV/0!</v>
      </c>
      <c r="BJ5" s="24"/>
      <c r="BK5" s="24"/>
      <c r="BL5" s="24"/>
      <c r="BM5" s="27" t="e">
        <f t="shared" si="15"/>
        <v>#DIV/0!</v>
      </c>
      <c r="BN5" s="24"/>
      <c r="BO5" s="24"/>
      <c r="BP5" s="24"/>
      <c r="BQ5" s="27" t="e">
        <f t="shared" si="16"/>
        <v>#DIV/0!</v>
      </c>
      <c r="BR5" s="8" t="e">
        <f t="shared" si="17"/>
        <v>#DIV/0!</v>
      </c>
      <c r="BS5" s="7" t="e">
        <f t="shared" si="18"/>
        <v>#DIV/0!</v>
      </c>
      <c r="BT5" s="1">
        <v>16</v>
      </c>
    </row>
    <row r="6" spans="1:72" x14ac:dyDescent="0.25">
      <c r="A6" s="1" t="s">
        <v>133</v>
      </c>
      <c r="B6" s="24">
        <v>115.029</v>
      </c>
      <c r="C6" s="6">
        <v>113.883</v>
      </c>
      <c r="D6" s="6">
        <v>114.101</v>
      </c>
      <c r="E6" s="26">
        <f t="shared" si="0"/>
        <v>-3.33333333330188E-4</v>
      </c>
      <c r="F6" s="6">
        <v>84.774000000000001</v>
      </c>
      <c r="G6" s="6">
        <v>84.096000000000004</v>
      </c>
      <c r="H6" s="6">
        <v>83.918999999999997</v>
      </c>
      <c r="I6" s="26">
        <f t="shared" si="1"/>
        <v>0</v>
      </c>
      <c r="J6" s="24">
        <v>107.63200000000001</v>
      </c>
      <c r="K6" s="6">
        <v>106.828</v>
      </c>
      <c r="L6" s="24">
        <v>110.789</v>
      </c>
      <c r="M6" s="27">
        <f t="shared" si="2"/>
        <v>0.45433333333333792</v>
      </c>
      <c r="N6" s="24">
        <v>96.316999999999993</v>
      </c>
      <c r="O6" s="24">
        <v>95.28</v>
      </c>
      <c r="P6" s="6">
        <v>94.558000000000007</v>
      </c>
      <c r="Q6" s="27">
        <f t="shared" si="3"/>
        <v>0.1839999999999975</v>
      </c>
      <c r="R6" s="24">
        <v>81.680000000000007</v>
      </c>
      <c r="S6" s="24">
        <v>80.772000000000006</v>
      </c>
      <c r="T6" s="24">
        <v>80.100999999999999</v>
      </c>
      <c r="U6" s="27">
        <f t="shared" si="4"/>
        <v>0.16400000000000148</v>
      </c>
      <c r="V6" s="24">
        <v>75.11</v>
      </c>
      <c r="W6" s="24">
        <v>74.567999999999998</v>
      </c>
      <c r="X6" s="24">
        <v>74.227000000000004</v>
      </c>
      <c r="Y6" s="27">
        <f t="shared" si="5"/>
        <v>0.19400000000000261</v>
      </c>
      <c r="Z6" s="6">
        <v>87.066999999999993</v>
      </c>
      <c r="AA6" s="6">
        <v>86.728999999999999</v>
      </c>
      <c r="AB6" s="24">
        <v>86.76</v>
      </c>
      <c r="AC6" s="26">
        <f t="shared" si="6"/>
        <v>0</v>
      </c>
      <c r="AG6" s="27" t="e">
        <f t="shared" si="7"/>
        <v>#DIV/0!</v>
      </c>
      <c r="AK6" s="27" t="e">
        <f t="shared" si="8"/>
        <v>#DIV/0!</v>
      </c>
      <c r="AO6" s="27" t="e">
        <f t="shared" si="9"/>
        <v>#DIV/0!</v>
      </c>
      <c r="AS6" s="27" t="e">
        <f t="shared" si="10"/>
        <v>#DIV/0!</v>
      </c>
      <c r="AW6" s="27" t="e">
        <f t="shared" si="11"/>
        <v>#DIV/0!</v>
      </c>
      <c r="AY6" s="24"/>
      <c r="AZ6" s="24"/>
      <c r="BA6" s="27" t="e">
        <f t="shared" si="12"/>
        <v>#DIV/0!</v>
      </c>
      <c r="BB6" s="24"/>
      <c r="BC6" s="24"/>
      <c r="BD6" s="24"/>
      <c r="BE6" s="27" t="e">
        <f t="shared" si="13"/>
        <v>#DIV/0!</v>
      </c>
      <c r="BF6" s="24"/>
      <c r="BG6" s="24"/>
      <c r="BH6" s="24"/>
      <c r="BI6" s="27" t="e">
        <f t="shared" si="14"/>
        <v>#DIV/0!</v>
      </c>
      <c r="BJ6" s="24"/>
      <c r="BK6" s="24"/>
      <c r="BL6" s="24"/>
      <c r="BM6" s="27" t="e">
        <f t="shared" si="15"/>
        <v>#DIV/0!</v>
      </c>
      <c r="BN6" s="24"/>
      <c r="BO6" s="24"/>
      <c r="BP6" s="24"/>
      <c r="BQ6" s="27" t="e">
        <f t="shared" si="16"/>
        <v>#DIV/0!</v>
      </c>
      <c r="BR6" s="8" t="e">
        <f t="shared" si="17"/>
        <v>#DIV/0!</v>
      </c>
      <c r="BS6" s="7" t="e">
        <f t="shared" si="18"/>
        <v>#DIV/0!</v>
      </c>
      <c r="BT6" s="1">
        <v>16</v>
      </c>
    </row>
    <row r="7" spans="1:72" x14ac:dyDescent="0.25">
      <c r="A7" s="1" t="s">
        <v>134</v>
      </c>
      <c r="B7" s="24">
        <v>115.298</v>
      </c>
      <c r="C7" s="24">
        <v>114.318</v>
      </c>
      <c r="D7" s="24">
        <v>115.28400000000001</v>
      </c>
      <c r="E7" s="27">
        <f t="shared" si="0"/>
        <v>0.62866666666666049</v>
      </c>
      <c r="F7" s="24">
        <v>85.286000000000001</v>
      </c>
      <c r="G7" s="24">
        <v>84.275999999999996</v>
      </c>
      <c r="H7" s="24">
        <v>84.034999999999997</v>
      </c>
      <c r="I7" s="27">
        <f t="shared" si="1"/>
        <v>0.26933333333333564</v>
      </c>
      <c r="J7" s="24">
        <v>111.886</v>
      </c>
      <c r="K7" s="24">
        <v>108.21</v>
      </c>
      <c r="L7" s="6">
        <v>109.327</v>
      </c>
      <c r="M7" s="27">
        <f t="shared" si="2"/>
        <v>1.8456666666666592</v>
      </c>
      <c r="N7" s="24">
        <v>95.977999999999994</v>
      </c>
      <c r="O7" s="24">
        <v>95.1</v>
      </c>
      <c r="P7" s="24">
        <v>94.805999999999997</v>
      </c>
      <c r="Q7" s="27">
        <f t="shared" si="3"/>
        <v>9.36666666666639E-2</v>
      </c>
      <c r="R7" s="6">
        <v>81.412000000000006</v>
      </c>
      <c r="S7" s="6">
        <v>80.655000000000001</v>
      </c>
      <c r="T7" s="6">
        <v>79.995000000000005</v>
      </c>
      <c r="U7" s="26">
        <f t="shared" si="4"/>
        <v>3.3333333334439885E-4</v>
      </c>
      <c r="V7" s="24">
        <v>75.034999999999997</v>
      </c>
      <c r="W7" s="24">
        <v>74.462000000000003</v>
      </c>
      <c r="X7" s="6">
        <v>73.825999999999993</v>
      </c>
      <c r="Y7" s="26">
        <f t="shared" si="5"/>
        <v>0</v>
      </c>
      <c r="Z7" s="24">
        <v>87.5</v>
      </c>
      <c r="AA7" s="24">
        <v>86.817999999999998</v>
      </c>
      <c r="AB7" s="6">
        <v>86.295000000000002</v>
      </c>
      <c r="AC7" s="27">
        <f t="shared" si="6"/>
        <v>1.8999999999991246E-2</v>
      </c>
      <c r="AG7" s="27" t="e">
        <f t="shared" si="7"/>
        <v>#DIV/0!</v>
      </c>
      <c r="AK7" s="27" t="e">
        <f t="shared" si="8"/>
        <v>#DIV/0!</v>
      </c>
      <c r="AO7" s="27" t="e">
        <f t="shared" si="9"/>
        <v>#DIV/0!</v>
      </c>
      <c r="AS7" s="27" t="e">
        <f t="shared" si="10"/>
        <v>#DIV/0!</v>
      </c>
      <c r="AW7" s="27" t="e">
        <f t="shared" si="11"/>
        <v>#DIV/0!</v>
      </c>
      <c r="AY7" s="24"/>
      <c r="AZ7" s="24"/>
      <c r="BA7" s="27" t="e">
        <f t="shared" si="12"/>
        <v>#DIV/0!</v>
      </c>
      <c r="BB7" s="24"/>
      <c r="BC7" s="24"/>
      <c r="BD7" s="24"/>
      <c r="BE7" s="27" t="e">
        <f t="shared" si="13"/>
        <v>#DIV/0!</v>
      </c>
      <c r="BF7" s="24"/>
      <c r="BG7" s="24"/>
      <c r="BH7" s="24"/>
      <c r="BI7" s="27" t="e">
        <f t="shared" si="14"/>
        <v>#DIV/0!</v>
      </c>
      <c r="BJ7" s="24"/>
      <c r="BK7" s="24"/>
      <c r="BL7" s="24"/>
      <c r="BM7" s="27" t="e">
        <f t="shared" si="15"/>
        <v>#DIV/0!</v>
      </c>
      <c r="BN7" s="24"/>
      <c r="BO7" s="24"/>
      <c r="BP7" s="24"/>
      <c r="BQ7" s="27" t="e">
        <f t="shared" si="16"/>
        <v>#DIV/0!</v>
      </c>
      <c r="BR7" s="8" t="e">
        <f t="shared" si="17"/>
        <v>#DIV/0!</v>
      </c>
      <c r="BS7" s="7" t="e">
        <f t="shared" si="18"/>
        <v>#DIV/0!</v>
      </c>
      <c r="BT7" s="1">
        <v>16</v>
      </c>
    </row>
    <row r="8" spans="1:72" x14ac:dyDescent="0.25">
      <c r="A8" s="1" t="s">
        <v>138</v>
      </c>
      <c r="B8" s="24">
        <v>115.313</v>
      </c>
      <c r="C8" s="24">
        <v>114.331</v>
      </c>
      <c r="D8" s="24">
        <v>114.242</v>
      </c>
      <c r="E8" s="27">
        <f t="shared" si="0"/>
        <v>0.29066666666668084</v>
      </c>
      <c r="F8" s="24">
        <v>85.548000000000002</v>
      </c>
      <c r="G8" s="24">
        <v>85.01</v>
      </c>
      <c r="H8" s="24">
        <v>84.837000000000003</v>
      </c>
      <c r="I8" s="27">
        <f t="shared" si="1"/>
        <v>0.86866666666665537</v>
      </c>
      <c r="J8" s="24">
        <v>113.283</v>
      </c>
      <c r="M8" s="27">
        <f t="shared" si="2"/>
        <v>5.320999999999998</v>
      </c>
      <c r="N8" s="24">
        <v>96.075999999999993</v>
      </c>
      <c r="O8" s="24">
        <v>95.29</v>
      </c>
      <c r="P8" s="24">
        <v>95.18</v>
      </c>
      <c r="Q8" s="27">
        <f t="shared" si="3"/>
        <v>0.31433333333333735</v>
      </c>
      <c r="R8" s="24">
        <v>82.563999999999993</v>
      </c>
      <c r="S8" s="24">
        <v>81.840999999999994</v>
      </c>
      <c r="T8" s="24">
        <v>81.584999999999994</v>
      </c>
      <c r="U8" s="27">
        <f t="shared" si="4"/>
        <v>1.3096666666666579</v>
      </c>
      <c r="V8" s="6">
        <v>74.747</v>
      </c>
      <c r="W8" s="24">
        <v>74.405000000000001</v>
      </c>
      <c r="X8" s="24">
        <v>74.283000000000001</v>
      </c>
      <c r="Y8" s="27">
        <f t="shared" si="5"/>
        <v>3.7333333333336327E-2</v>
      </c>
      <c r="Z8" s="24">
        <v>87.992999999999995</v>
      </c>
      <c r="AA8" s="24">
        <v>87.2</v>
      </c>
      <c r="AB8" s="24">
        <v>87.081999999999994</v>
      </c>
      <c r="AC8" s="27">
        <f t="shared" si="6"/>
        <v>0.57299999999999329</v>
      </c>
      <c r="AG8" s="27" t="e">
        <f t="shared" si="7"/>
        <v>#DIV/0!</v>
      </c>
      <c r="AK8" s="27" t="e">
        <f t="shared" si="8"/>
        <v>#DIV/0!</v>
      </c>
      <c r="AO8" s="27" t="e">
        <f t="shared" si="9"/>
        <v>#DIV/0!</v>
      </c>
      <c r="AS8" s="27" t="e">
        <f t="shared" si="10"/>
        <v>#DIV/0!</v>
      </c>
      <c r="AW8" s="27" t="e">
        <f t="shared" si="11"/>
        <v>#DIV/0!</v>
      </c>
      <c r="AY8" s="24"/>
      <c r="AZ8" s="24"/>
      <c r="BA8" s="27" t="e">
        <f t="shared" si="12"/>
        <v>#DIV/0!</v>
      </c>
      <c r="BB8" s="24"/>
      <c r="BC8" s="24"/>
      <c r="BD8" s="24"/>
      <c r="BE8" s="27" t="e">
        <f t="shared" si="13"/>
        <v>#DIV/0!</v>
      </c>
      <c r="BF8" s="24"/>
      <c r="BG8" s="24"/>
      <c r="BH8" s="24"/>
      <c r="BI8" s="27" t="e">
        <f t="shared" si="14"/>
        <v>#DIV/0!</v>
      </c>
      <c r="BJ8" s="24"/>
      <c r="BK8" s="24"/>
      <c r="BL8" s="24"/>
      <c r="BM8" s="27" t="e">
        <f t="shared" si="15"/>
        <v>#DIV/0!</v>
      </c>
      <c r="BN8" s="24"/>
      <c r="BO8" s="24"/>
      <c r="BP8" s="24"/>
      <c r="BQ8" s="27" t="e">
        <f t="shared" si="16"/>
        <v>#DIV/0!</v>
      </c>
      <c r="BR8" s="8" t="e">
        <f t="shared" si="17"/>
        <v>#DIV/0!</v>
      </c>
      <c r="BS8" s="7" t="e">
        <f t="shared" si="18"/>
        <v>#DIV/0!</v>
      </c>
      <c r="BT8" s="1">
        <v>16</v>
      </c>
    </row>
    <row r="9" spans="1:72" x14ac:dyDescent="0.25">
      <c r="A9" s="1" t="s">
        <v>137</v>
      </c>
      <c r="B9" s="6">
        <v>114.61199999999999</v>
      </c>
      <c r="C9" s="24">
        <v>114.172</v>
      </c>
      <c r="D9" s="24">
        <v>114.608</v>
      </c>
      <c r="E9" s="27">
        <f t="shared" si="0"/>
        <v>0.12600000000000477</v>
      </c>
      <c r="F9" s="24">
        <v>85.081999999999994</v>
      </c>
      <c r="G9" s="24">
        <v>84.334999999999994</v>
      </c>
      <c r="H9" s="24">
        <v>84.111000000000004</v>
      </c>
      <c r="I9" s="27">
        <f t="shared" si="1"/>
        <v>0.24633333333331109</v>
      </c>
      <c r="J9" s="24">
        <v>113.044</v>
      </c>
      <c r="M9" s="27">
        <f t="shared" si="2"/>
        <v>5.0819999999999936</v>
      </c>
      <c r="N9" s="24">
        <v>95.986999999999995</v>
      </c>
      <c r="O9" s="24">
        <v>95.234999999999999</v>
      </c>
      <c r="P9" s="24">
        <v>94.912999999999997</v>
      </c>
      <c r="Q9" s="27">
        <f t="shared" si="3"/>
        <v>0.1773333333333369</v>
      </c>
      <c r="R9" s="24">
        <v>81.956999999999994</v>
      </c>
      <c r="S9" s="24">
        <v>81.549000000000007</v>
      </c>
      <c r="T9" s="24">
        <v>80.936999999999998</v>
      </c>
      <c r="U9" s="27">
        <f t="shared" si="4"/>
        <v>0.79399999999999693</v>
      </c>
      <c r="Y9" s="27" t="e">
        <f t="shared" si="5"/>
        <v>#DIV/0!</v>
      </c>
      <c r="Z9" s="24">
        <v>87.856999999999999</v>
      </c>
      <c r="AA9" s="24">
        <v>87.611999999999995</v>
      </c>
      <c r="AC9" s="27">
        <f t="shared" si="6"/>
        <v>0.88249999999999318</v>
      </c>
      <c r="AG9" s="27" t="e">
        <f t="shared" si="7"/>
        <v>#DIV/0!</v>
      </c>
      <c r="AK9" s="27" t="e">
        <f t="shared" si="8"/>
        <v>#DIV/0!</v>
      </c>
      <c r="AO9" s="27" t="e">
        <f t="shared" si="9"/>
        <v>#DIV/0!</v>
      </c>
      <c r="AS9" s="27" t="e">
        <f t="shared" si="10"/>
        <v>#DIV/0!</v>
      </c>
      <c r="AW9" s="27" t="e">
        <f t="shared" si="11"/>
        <v>#DIV/0!</v>
      </c>
      <c r="AY9" s="24"/>
      <c r="AZ9" s="24"/>
      <c r="BA9" s="27" t="e">
        <f t="shared" si="12"/>
        <v>#DIV/0!</v>
      </c>
      <c r="BB9" s="24"/>
      <c r="BC9" s="24"/>
      <c r="BD9" s="24"/>
      <c r="BE9" s="27" t="e">
        <f t="shared" si="13"/>
        <v>#DIV/0!</v>
      </c>
      <c r="BF9" s="24"/>
      <c r="BG9" s="24"/>
      <c r="BH9" s="24"/>
      <c r="BI9" s="27" t="e">
        <f t="shared" si="14"/>
        <v>#DIV/0!</v>
      </c>
      <c r="BJ9" s="24"/>
      <c r="BK9" s="24"/>
      <c r="BL9" s="24"/>
      <c r="BM9" s="27" t="e">
        <f t="shared" si="15"/>
        <v>#DIV/0!</v>
      </c>
      <c r="BN9" s="24"/>
      <c r="BO9" s="24"/>
      <c r="BP9" s="24"/>
      <c r="BQ9" s="27" t="e">
        <f t="shared" si="16"/>
        <v>#DIV/0!</v>
      </c>
      <c r="BR9" s="8" t="e">
        <f t="shared" si="17"/>
        <v>#DIV/0!</v>
      </c>
      <c r="BS9" s="7" t="e">
        <f t="shared" si="18"/>
        <v>#DIV/0!</v>
      </c>
      <c r="BT9" s="1">
        <v>16</v>
      </c>
    </row>
    <row r="10" spans="1:72" x14ac:dyDescent="0.25">
      <c r="A10" s="1" t="s">
        <v>143</v>
      </c>
      <c r="B10" s="24">
        <v>115.96899999999999</v>
      </c>
      <c r="C10" s="24">
        <v>115.33</v>
      </c>
      <c r="E10" s="27">
        <f t="shared" si="0"/>
        <v>1.3114999999999952</v>
      </c>
      <c r="F10" s="24">
        <v>85.701999999999998</v>
      </c>
      <c r="G10" s="24">
        <v>85.084999999999994</v>
      </c>
      <c r="H10" s="24">
        <v>85.216999999999999</v>
      </c>
      <c r="I10" s="27">
        <f t="shared" si="1"/>
        <v>1.0716666666666441</v>
      </c>
      <c r="J10" s="24">
        <v>110.301</v>
      </c>
      <c r="K10" s="24">
        <v>108.371</v>
      </c>
      <c r="L10" s="24">
        <v>111.511</v>
      </c>
      <c r="M10" s="27">
        <f t="shared" si="2"/>
        <v>2.0989999999999895</v>
      </c>
      <c r="N10" s="24">
        <v>96.664000000000001</v>
      </c>
      <c r="O10" s="24">
        <v>95.748000000000005</v>
      </c>
      <c r="Q10" s="27">
        <f t="shared" si="3"/>
        <v>1.0050000000000097</v>
      </c>
      <c r="R10" s="24">
        <v>83.125</v>
      </c>
      <c r="U10" s="27">
        <f t="shared" si="4"/>
        <v>2.4380000000000024</v>
      </c>
      <c r="V10" s="24">
        <v>75.59</v>
      </c>
      <c r="W10" s="24">
        <v>75.082999999999998</v>
      </c>
      <c r="X10" s="24">
        <v>74.900999999999996</v>
      </c>
      <c r="Y10" s="27">
        <f t="shared" si="5"/>
        <v>0.75033333333333019</v>
      </c>
      <c r="Z10" s="24">
        <v>88.335999999999999</v>
      </c>
      <c r="AA10" s="24">
        <v>88.391999999999996</v>
      </c>
      <c r="AC10" s="27">
        <f t="shared" si="6"/>
        <v>1.5120000000000005</v>
      </c>
      <c r="AG10" s="27" t="e">
        <f t="shared" si="7"/>
        <v>#DIV/0!</v>
      </c>
      <c r="AK10" s="27" t="e">
        <f t="shared" si="8"/>
        <v>#DIV/0!</v>
      </c>
      <c r="AO10" s="27" t="e">
        <f t="shared" si="9"/>
        <v>#DIV/0!</v>
      </c>
      <c r="AS10" s="27" t="e">
        <f t="shared" si="10"/>
        <v>#DIV/0!</v>
      </c>
      <c r="AW10" s="27" t="e">
        <f t="shared" si="11"/>
        <v>#DIV/0!</v>
      </c>
      <c r="AY10" s="24"/>
      <c r="AZ10" s="24"/>
      <c r="BA10" s="27" t="e">
        <f t="shared" si="12"/>
        <v>#DIV/0!</v>
      </c>
      <c r="BB10" s="24"/>
      <c r="BC10" s="24"/>
      <c r="BD10" s="24"/>
      <c r="BE10" s="27" t="e">
        <f t="shared" si="13"/>
        <v>#DIV/0!</v>
      </c>
      <c r="BF10" s="24"/>
      <c r="BG10" s="24"/>
      <c r="BH10" s="24"/>
      <c r="BI10" s="27" t="e">
        <f t="shared" si="14"/>
        <v>#DIV/0!</v>
      </c>
      <c r="BJ10" s="24"/>
      <c r="BK10" s="24"/>
      <c r="BL10" s="24"/>
      <c r="BM10" s="27" t="e">
        <f t="shared" si="15"/>
        <v>#DIV/0!</v>
      </c>
      <c r="BN10" s="24"/>
      <c r="BO10" s="24"/>
      <c r="BP10" s="24"/>
      <c r="BQ10" s="27" t="e">
        <f t="shared" si="16"/>
        <v>#DIV/0!</v>
      </c>
      <c r="BR10" s="8" t="e">
        <f t="shared" si="17"/>
        <v>#DIV/0!</v>
      </c>
      <c r="BS10" s="7" t="e">
        <f t="shared" si="18"/>
        <v>#DIV/0!</v>
      </c>
      <c r="BT10" s="1">
        <v>11</v>
      </c>
    </row>
    <row r="11" spans="1:72" x14ac:dyDescent="0.25">
      <c r="A11" s="1" t="s">
        <v>180</v>
      </c>
      <c r="B11" s="24">
        <v>116.375</v>
      </c>
      <c r="C11" s="24">
        <v>115.875</v>
      </c>
      <c r="E11" s="27">
        <f t="shared" si="0"/>
        <v>1.7870000000000061</v>
      </c>
      <c r="F11" s="24">
        <v>85.866</v>
      </c>
      <c r="G11" s="24">
        <v>85.748000000000005</v>
      </c>
      <c r="I11" s="27">
        <f t="shared" si="1"/>
        <v>1.5439999999999969</v>
      </c>
      <c r="J11" s="24">
        <v>109.664</v>
      </c>
      <c r="K11" s="24">
        <v>107.346</v>
      </c>
      <c r="L11" s="24">
        <v>111.001</v>
      </c>
      <c r="M11" s="27">
        <f t="shared" si="2"/>
        <v>1.3749999999999858</v>
      </c>
      <c r="N11" s="24">
        <v>97.049000000000007</v>
      </c>
      <c r="O11" s="24">
        <v>96.647000000000006</v>
      </c>
      <c r="Q11" s="27">
        <f t="shared" si="3"/>
        <v>1.6470000000000198</v>
      </c>
      <c r="R11" s="24">
        <v>82.856999999999999</v>
      </c>
      <c r="S11" s="24">
        <v>82.131</v>
      </c>
      <c r="U11" s="27">
        <f t="shared" si="4"/>
        <v>1.8070000000000022</v>
      </c>
      <c r="V11" s="24">
        <v>76.03</v>
      </c>
      <c r="W11" s="24">
        <v>75.316999999999993</v>
      </c>
      <c r="Y11" s="27">
        <f t="shared" si="5"/>
        <v>1.2324999999999875</v>
      </c>
      <c r="Z11" s="24">
        <v>88.227000000000004</v>
      </c>
      <c r="AA11" s="24">
        <v>88.840999999999994</v>
      </c>
      <c r="AC11" s="27">
        <f t="shared" si="6"/>
        <v>1.6819999999999879</v>
      </c>
      <c r="AG11" s="27" t="e">
        <f t="shared" si="7"/>
        <v>#DIV/0!</v>
      </c>
      <c r="AK11" s="27" t="e">
        <f t="shared" si="8"/>
        <v>#DIV/0!</v>
      </c>
      <c r="AO11" s="27" t="e">
        <f t="shared" si="9"/>
        <v>#DIV/0!</v>
      </c>
      <c r="AS11" s="27" t="e">
        <f t="shared" si="10"/>
        <v>#DIV/0!</v>
      </c>
      <c r="AW11" s="27" t="e">
        <f t="shared" si="11"/>
        <v>#DIV/0!</v>
      </c>
      <c r="AY11" s="24"/>
      <c r="AZ11" s="24"/>
      <c r="BA11" s="27" t="e">
        <f t="shared" si="12"/>
        <v>#DIV/0!</v>
      </c>
      <c r="BB11" s="24"/>
      <c r="BC11" s="24"/>
      <c r="BD11" s="24"/>
      <c r="BE11" s="27" t="e">
        <f t="shared" si="13"/>
        <v>#DIV/0!</v>
      </c>
      <c r="BF11" s="24"/>
      <c r="BG11" s="24"/>
      <c r="BH11" s="24"/>
      <c r="BI11" s="27" t="e">
        <f t="shared" si="14"/>
        <v>#DIV/0!</v>
      </c>
      <c r="BJ11" s="24"/>
      <c r="BK11" s="24"/>
      <c r="BL11" s="24"/>
      <c r="BM11" s="27" t="e">
        <f t="shared" si="15"/>
        <v>#DIV/0!</v>
      </c>
      <c r="BN11" s="24"/>
      <c r="BO11" s="24"/>
      <c r="BP11" s="24"/>
      <c r="BQ11" s="27" t="e">
        <f t="shared" si="16"/>
        <v>#DIV/0!</v>
      </c>
      <c r="BR11" s="8" t="e">
        <f t="shared" si="17"/>
        <v>#DIV/0!</v>
      </c>
      <c r="BS11" s="7" t="e">
        <f t="shared" si="18"/>
        <v>#DIV/0!</v>
      </c>
      <c r="BT11" s="1">
        <v>16</v>
      </c>
    </row>
    <row r="12" spans="1:72" x14ac:dyDescent="0.25">
      <c r="A12" s="1" t="s">
        <v>181</v>
      </c>
      <c r="B12" s="24">
        <v>115.511</v>
      </c>
      <c r="C12" s="24">
        <v>114.96299999999999</v>
      </c>
      <c r="D12" s="24">
        <v>115.88500000000001</v>
      </c>
      <c r="E12" s="27">
        <f t="shared" si="0"/>
        <v>1.1149999999999949</v>
      </c>
      <c r="F12" s="24">
        <v>85.587999999999994</v>
      </c>
      <c r="G12" s="24">
        <v>85.122</v>
      </c>
      <c r="H12" s="24">
        <v>85.372</v>
      </c>
      <c r="I12" s="27">
        <f t="shared" si="1"/>
        <v>1.0976666666666546</v>
      </c>
      <c r="J12" s="6">
        <v>106.283</v>
      </c>
      <c r="K12" s="24">
        <v>106.95099999999999</v>
      </c>
      <c r="L12" s="24">
        <v>111.051</v>
      </c>
      <c r="M12" s="27">
        <f t="shared" si="2"/>
        <v>0.13299999999998136</v>
      </c>
      <c r="N12" s="24">
        <v>96.347999999999999</v>
      </c>
      <c r="O12" s="24">
        <v>95.55</v>
      </c>
      <c r="P12" s="24">
        <v>95.364000000000004</v>
      </c>
      <c r="Q12" s="27">
        <f t="shared" si="3"/>
        <v>0.55300000000001148</v>
      </c>
      <c r="R12" s="24">
        <v>82.488</v>
      </c>
      <c r="S12" s="24">
        <v>81.599000000000004</v>
      </c>
      <c r="T12" s="24">
        <v>81.352999999999994</v>
      </c>
      <c r="U12" s="27">
        <f t="shared" si="4"/>
        <v>1.126333333333335</v>
      </c>
      <c r="V12" s="24">
        <v>75.045000000000002</v>
      </c>
      <c r="W12" s="24">
        <v>74.549000000000007</v>
      </c>
      <c r="X12" s="24">
        <v>74.12</v>
      </c>
      <c r="Y12" s="27">
        <f t="shared" si="5"/>
        <v>0.13033333333332564</v>
      </c>
      <c r="Z12" s="24">
        <v>87.766000000000005</v>
      </c>
      <c r="AA12" s="24">
        <v>87.426000000000002</v>
      </c>
      <c r="AB12" s="24">
        <v>87.039000000000001</v>
      </c>
      <c r="AC12" s="27">
        <f t="shared" si="6"/>
        <v>0.55833333333332291</v>
      </c>
      <c r="AG12" s="27" t="e">
        <f t="shared" si="7"/>
        <v>#DIV/0!</v>
      </c>
      <c r="AK12" s="27" t="e">
        <f t="shared" si="8"/>
        <v>#DIV/0!</v>
      </c>
      <c r="AO12" s="27" t="e">
        <f t="shared" si="9"/>
        <v>#DIV/0!</v>
      </c>
      <c r="AS12" s="27" t="e">
        <f t="shared" si="10"/>
        <v>#DIV/0!</v>
      </c>
      <c r="AW12" s="27" t="e">
        <f t="shared" si="11"/>
        <v>#DIV/0!</v>
      </c>
      <c r="AY12" s="24"/>
      <c r="AZ12" s="24"/>
      <c r="BA12" s="27" t="e">
        <f t="shared" si="12"/>
        <v>#DIV/0!</v>
      </c>
      <c r="BB12" s="24"/>
      <c r="BC12" s="24"/>
      <c r="BD12" s="24"/>
      <c r="BE12" s="27" t="e">
        <f t="shared" si="13"/>
        <v>#DIV/0!</v>
      </c>
      <c r="BF12" s="24"/>
      <c r="BG12" s="24"/>
      <c r="BH12" s="24"/>
      <c r="BI12" s="27" t="e">
        <f t="shared" si="14"/>
        <v>#DIV/0!</v>
      </c>
      <c r="BJ12" s="24"/>
      <c r="BK12" s="24"/>
      <c r="BL12" s="24"/>
      <c r="BM12" s="27" t="e">
        <f t="shared" si="15"/>
        <v>#DIV/0!</v>
      </c>
      <c r="BN12" s="24"/>
      <c r="BO12" s="24"/>
      <c r="BP12" s="24"/>
      <c r="BQ12" s="27" t="e">
        <f t="shared" si="16"/>
        <v>#DIV/0!</v>
      </c>
      <c r="BR12" s="8" t="e">
        <f t="shared" si="17"/>
        <v>#DIV/0!</v>
      </c>
      <c r="BS12" s="7" t="e">
        <f t="shared" si="18"/>
        <v>#DIV/0!</v>
      </c>
      <c r="BT12" s="1">
        <v>16</v>
      </c>
    </row>
    <row r="13" spans="1:72" x14ac:dyDescent="0.25">
      <c r="A13" s="1" t="s">
        <v>142</v>
      </c>
      <c r="B13" s="24">
        <v>116.167</v>
      </c>
      <c r="C13" s="24">
        <v>116.619</v>
      </c>
      <c r="E13" s="27">
        <f t="shared" si="0"/>
        <v>2.0550000000000068</v>
      </c>
      <c r="F13" s="24">
        <v>86.471000000000004</v>
      </c>
      <c r="I13" s="27">
        <f t="shared" si="1"/>
        <v>2.2079999999999984</v>
      </c>
      <c r="J13" s="24">
        <v>107.952</v>
      </c>
      <c r="K13" s="24">
        <v>108.76</v>
      </c>
      <c r="M13" s="27">
        <f t="shared" si="2"/>
        <v>0.39399999999999125</v>
      </c>
      <c r="N13" s="24">
        <v>97.031000000000006</v>
      </c>
      <c r="O13" s="24">
        <v>96.311000000000007</v>
      </c>
      <c r="Q13" s="27">
        <f t="shared" si="3"/>
        <v>1.4700000000000131</v>
      </c>
      <c r="R13" s="24">
        <v>82.975999999999999</v>
      </c>
      <c r="S13" s="24">
        <v>82.138999999999996</v>
      </c>
      <c r="U13" s="27">
        <f t="shared" si="4"/>
        <v>1.8705000000000069</v>
      </c>
      <c r="V13" s="24">
        <v>75.481999999999999</v>
      </c>
      <c r="W13" s="24">
        <v>75.575999999999993</v>
      </c>
      <c r="Y13" s="27">
        <f t="shared" si="5"/>
        <v>1.0879999999999939</v>
      </c>
      <c r="Z13" s="24">
        <v>87.62</v>
      </c>
      <c r="AA13" s="24">
        <v>87.387</v>
      </c>
      <c r="AB13" s="24">
        <v>87.43</v>
      </c>
      <c r="AC13" s="27">
        <f t="shared" si="6"/>
        <v>0.62699999999999534</v>
      </c>
      <c r="AG13" s="27" t="e">
        <f t="shared" si="7"/>
        <v>#DIV/0!</v>
      </c>
      <c r="AK13" s="27" t="e">
        <f t="shared" si="8"/>
        <v>#DIV/0!</v>
      </c>
      <c r="AO13" s="27" t="e">
        <f t="shared" si="9"/>
        <v>#DIV/0!</v>
      </c>
      <c r="AS13" s="27" t="e">
        <f t="shared" si="10"/>
        <v>#DIV/0!</v>
      </c>
      <c r="AW13" s="27" t="e">
        <f t="shared" si="11"/>
        <v>#DIV/0!</v>
      </c>
      <c r="AY13" s="24"/>
      <c r="AZ13" s="24"/>
      <c r="BA13" s="27" t="e">
        <f t="shared" si="12"/>
        <v>#DIV/0!</v>
      </c>
      <c r="BB13" s="24"/>
      <c r="BC13" s="24"/>
      <c r="BD13" s="24"/>
      <c r="BE13" s="27" t="e">
        <f t="shared" si="13"/>
        <v>#DIV/0!</v>
      </c>
      <c r="BF13" s="24"/>
      <c r="BG13" s="24"/>
      <c r="BH13" s="24"/>
      <c r="BI13" s="27" t="e">
        <f t="shared" si="14"/>
        <v>#DIV/0!</v>
      </c>
      <c r="BJ13" s="24"/>
      <c r="BK13" s="24"/>
      <c r="BL13" s="24"/>
      <c r="BM13" s="27" t="e">
        <f t="shared" si="15"/>
        <v>#DIV/0!</v>
      </c>
      <c r="BN13" s="24"/>
      <c r="BO13" s="24"/>
      <c r="BP13" s="24"/>
      <c r="BQ13" s="27" t="e">
        <f t="shared" si="16"/>
        <v>#DIV/0!</v>
      </c>
      <c r="BR13" s="8" t="e">
        <f t="shared" si="17"/>
        <v>#DIV/0!</v>
      </c>
      <c r="BS13" s="7" t="e">
        <f t="shared" si="18"/>
        <v>#DIV/0!</v>
      </c>
      <c r="BT13" s="1">
        <v>16</v>
      </c>
    </row>
    <row r="14" spans="1:72" x14ac:dyDescent="0.25">
      <c r="A14" s="1" t="s">
        <v>145</v>
      </c>
      <c r="B14" s="24">
        <v>115.21299999999999</v>
      </c>
      <c r="C14" s="24">
        <v>114.996</v>
      </c>
      <c r="D14" s="24">
        <v>116.309</v>
      </c>
      <c r="E14" s="27">
        <f t="shared" si="0"/>
        <v>1.1680000000000206</v>
      </c>
      <c r="F14" s="24">
        <v>85.504000000000005</v>
      </c>
      <c r="G14" s="24">
        <v>85.046000000000006</v>
      </c>
      <c r="H14" s="24">
        <v>86.036000000000001</v>
      </c>
      <c r="I14" s="27">
        <f t="shared" si="1"/>
        <v>1.2656666666666609</v>
      </c>
      <c r="J14" s="24">
        <v>109.479</v>
      </c>
      <c r="K14" s="24">
        <v>107.08499999999999</v>
      </c>
      <c r="L14" s="24">
        <v>110.914</v>
      </c>
      <c r="M14" s="27">
        <f t="shared" si="2"/>
        <v>1.1973333333333329</v>
      </c>
      <c r="N14" s="24">
        <v>96.671000000000006</v>
      </c>
      <c r="O14" s="24">
        <v>95.665000000000006</v>
      </c>
      <c r="P14" s="24">
        <v>95.962999999999994</v>
      </c>
      <c r="Q14" s="27">
        <f t="shared" si="3"/>
        <v>0.89866666666667072</v>
      </c>
      <c r="R14" s="24">
        <v>82.628</v>
      </c>
      <c r="S14" s="24">
        <v>81.984999999999999</v>
      </c>
      <c r="U14" s="27">
        <f t="shared" si="4"/>
        <v>1.6195000000000022</v>
      </c>
      <c r="V14" s="24">
        <v>75.444999999999993</v>
      </c>
      <c r="W14" s="24">
        <v>75.317999999999998</v>
      </c>
      <c r="Y14" s="27">
        <f t="shared" si="5"/>
        <v>0.9404999999999859</v>
      </c>
      <c r="Z14" s="24">
        <v>87.950999999999993</v>
      </c>
      <c r="AA14" s="24">
        <v>87.525000000000006</v>
      </c>
      <c r="AC14" s="27">
        <f t="shared" si="6"/>
        <v>0.88599999999999568</v>
      </c>
      <c r="AG14" s="27" t="e">
        <f t="shared" si="7"/>
        <v>#DIV/0!</v>
      </c>
      <c r="AK14" s="27" t="e">
        <f t="shared" si="8"/>
        <v>#DIV/0!</v>
      </c>
      <c r="AO14" s="27" t="e">
        <f t="shared" si="9"/>
        <v>#DIV/0!</v>
      </c>
      <c r="AS14" s="27" t="e">
        <f t="shared" si="10"/>
        <v>#DIV/0!</v>
      </c>
      <c r="AW14" s="27" t="e">
        <f t="shared" si="11"/>
        <v>#DIV/0!</v>
      </c>
      <c r="AY14" s="24"/>
      <c r="AZ14" s="24"/>
      <c r="BA14" s="27" t="e">
        <f t="shared" si="12"/>
        <v>#DIV/0!</v>
      </c>
      <c r="BB14" s="24"/>
      <c r="BC14" s="24"/>
      <c r="BD14" s="24"/>
      <c r="BE14" s="27" t="e">
        <f t="shared" si="13"/>
        <v>#DIV/0!</v>
      </c>
      <c r="BF14" s="24"/>
      <c r="BG14" s="24"/>
      <c r="BH14" s="24"/>
      <c r="BI14" s="27" t="e">
        <f t="shared" si="14"/>
        <v>#DIV/0!</v>
      </c>
      <c r="BJ14" s="24"/>
      <c r="BK14" s="24"/>
      <c r="BL14" s="24"/>
      <c r="BM14" s="27" t="e">
        <f t="shared" si="15"/>
        <v>#DIV/0!</v>
      </c>
      <c r="BN14" s="24"/>
      <c r="BO14" s="24"/>
      <c r="BP14" s="24"/>
      <c r="BQ14" s="27" t="e">
        <f t="shared" si="16"/>
        <v>#DIV/0!</v>
      </c>
      <c r="BR14" s="8" t="e">
        <f t="shared" si="17"/>
        <v>#DIV/0!</v>
      </c>
      <c r="BS14" s="7" t="e">
        <f t="shared" si="18"/>
        <v>#DIV/0!</v>
      </c>
      <c r="BT14" s="1">
        <v>16</v>
      </c>
    </row>
    <row r="15" spans="1:72" x14ac:dyDescent="0.25">
      <c r="A15" s="1" t="s">
        <v>156</v>
      </c>
      <c r="B15" s="24">
        <v>115.628</v>
      </c>
      <c r="C15" s="24">
        <v>115.65300000000001</v>
      </c>
      <c r="E15" s="27">
        <f t="shared" si="0"/>
        <v>1.3025000000000091</v>
      </c>
      <c r="F15" s="24">
        <v>86.17</v>
      </c>
      <c r="G15" s="24">
        <v>85.742999999999995</v>
      </c>
      <c r="I15" s="27">
        <f t="shared" si="1"/>
        <v>1.6935000000000002</v>
      </c>
      <c r="J15" s="24">
        <v>109.922</v>
      </c>
      <c r="K15" s="24">
        <v>108.238</v>
      </c>
      <c r="L15" s="24">
        <v>112.254</v>
      </c>
      <c r="M15" s="27">
        <f t="shared" si="2"/>
        <v>2.1759999999999877</v>
      </c>
      <c r="N15" s="24">
        <v>97.161000000000001</v>
      </c>
      <c r="Q15" s="27">
        <f t="shared" si="3"/>
        <v>1.960000000000008</v>
      </c>
      <c r="R15" s="24">
        <v>83.084000000000003</v>
      </c>
      <c r="S15" s="24">
        <v>82.853999999999999</v>
      </c>
      <c r="U15" s="27">
        <f t="shared" si="4"/>
        <v>2.2819999999999965</v>
      </c>
      <c r="V15" s="24">
        <v>75.397000000000006</v>
      </c>
      <c r="W15" s="24">
        <v>75.016099999999994</v>
      </c>
      <c r="X15" s="24">
        <v>75.17</v>
      </c>
      <c r="Y15" s="27">
        <f t="shared" si="5"/>
        <v>0.75336666666666474</v>
      </c>
      <c r="Z15" s="24">
        <v>88.957999999999998</v>
      </c>
      <c r="AC15" s="27">
        <f t="shared" si="6"/>
        <v>2.1059999999999945</v>
      </c>
      <c r="AG15" s="27" t="e">
        <f t="shared" si="7"/>
        <v>#DIV/0!</v>
      </c>
      <c r="AK15" s="27" t="e">
        <f t="shared" si="8"/>
        <v>#DIV/0!</v>
      </c>
      <c r="AO15" s="27" t="e">
        <f t="shared" si="9"/>
        <v>#DIV/0!</v>
      </c>
      <c r="AS15" s="27" t="e">
        <f t="shared" si="10"/>
        <v>#DIV/0!</v>
      </c>
      <c r="AW15" s="27" t="e">
        <f t="shared" si="11"/>
        <v>#DIV/0!</v>
      </c>
      <c r="AY15" s="24"/>
      <c r="AZ15" s="24"/>
      <c r="BA15" s="27" t="e">
        <f t="shared" si="12"/>
        <v>#DIV/0!</v>
      </c>
      <c r="BB15" s="24"/>
      <c r="BC15" s="24"/>
      <c r="BD15" s="24"/>
      <c r="BE15" s="27" t="e">
        <f t="shared" si="13"/>
        <v>#DIV/0!</v>
      </c>
      <c r="BF15" s="24"/>
      <c r="BG15" s="24"/>
      <c r="BH15" s="24"/>
      <c r="BI15" s="27" t="e">
        <f t="shared" si="14"/>
        <v>#DIV/0!</v>
      </c>
      <c r="BJ15" s="24"/>
      <c r="BK15" s="24"/>
      <c r="BL15" s="24"/>
      <c r="BM15" s="27" t="e">
        <f t="shared" si="15"/>
        <v>#DIV/0!</v>
      </c>
      <c r="BN15" s="24"/>
      <c r="BO15" s="24"/>
      <c r="BP15" s="24"/>
      <c r="BQ15" s="27" t="e">
        <f t="shared" si="16"/>
        <v>#DIV/0!</v>
      </c>
      <c r="BR15" s="8" t="e">
        <f t="shared" si="17"/>
        <v>#DIV/0!</v>
      </c>
      <c r="BS15" s="7" t="e">
        <f t="shared" si="18"/>
        <v>#DIV/0!</v>
      </c>
      <c r="BT15" s="1">
        <v>16</v>
      </c>
    </row>
    <row r="16" spans="1:72" x14ac:dyDescent="0.25">
      <c r="A16" s="1" t="s">
        <v>149</v>
      </c>
      <c r="B16" s="24">
        <v>116.18899999999999</v>
      </c>
      <c r="C16" s="24">
        <v>116.265</v>
      </c>
      <c r="E16" s="27">
        <f t="shared" si="0"/>
        <v>1.88900000000001</v>
      </c>
      <c r="F16" s="24">
        <v>86.061000000000007</v>
      </c>
      <c r="G16" s="24">
        <v>85.638000000000005</v>
      </c>
      <c r="I16" s="27">
        <f t="shared" si="1"/>
        <v>1.5865000000000009</v>
      </c>
      <c r="J16" s="24">
        <v>108.94499999999999</v>
      </c>
      <c r="K16" s="24">
        <v>109.20699999999999</v>
      </c>
      <c r="M16" s="27">
        <f t="shared" si="2"/>
        <v>1.1139999999999901</v>
      </c>
      <c r="N16" s="24">
        <v>96.793000000000006</v>
      </c>
      <c r="O16" s="24">
        <v>96.149000000000001</v>
      </c>
      <c r="Q16" s="27">
        <f t="shared" si="3"/>
        <v>1.2700000000000102</v>
      </c>
      <c r="R16" s="24">
        <v>82.698999999999998</v>
      </c>
      <c r="S16" s="24">
        <v>82.191000000000003</v>
      </c>
      <c r="U16" s="27">
        <f t="shared" si="4"/>
        <v>1.7579999999999956</v>
      </c>
      <c r="V16" s="24">
        <v>75.960999999999999</v>
      </c>
      <c r="W16" s="24">
        <v>75.412999999999997</v>
      </c>
      <c r="Y16" s="27">
        <f t="shared" si="5"/>
        <v>1.2459999999999951</v>
      </c>
      <c r="Z16" s="24">
        <v>88.534000000000006</v>
      </c>
      <c r="AA16" s="24">
        <v>88.272999999999996</v>
      </c>
      <c r="AC16" s="27">
        <f t="shared" si="6"/>
        <v>1.5515000000000043</v>
      </c>
      <c r="AG16" s="27" t="e">
        <f t="shared" si="7"/>
        <v>#DIV/0!</v>
      </c>
      <c r="AK16" s="27" t="e">
        <f t="shared" si="8"/>
        <v>#DIV/0!</v>
      </c>
      <c r="AO16" s="27" t="e">
        <f t="shared" si="9"/>
        <v>#DIV/0!</v>
      </c>
      <c r="AS16" s="27" t="e">
        <f t="shared" si="10"/>
        <v>#DIV/0!</v>
      </c>
      <c r="AW16" s="27" t="e">
        <f t="shared" si="11"/>
        <v>#DIV/0!</v>
      </c>
      <c r="AY16" s="24"/>
      <c r="AZ16" s="24"/>
      <c r="BA16" s="27" t="e">
        <f t="shared" si="12"/>
        <v>#DIV/0!</v>
      </c>
      <c r="BB16" s="24"/>
      <c r="BC16" s="24"/>
      <c r="BD16" s="24"/>
      <c r="BE16" s="27" t="e">
        <f t="shared" si="13"/>
        <v>#DIV/0!</v>
      </c>
      <c r="BF16" s="24"/>
      <c r="BG16" s="24"/>
      <c r="BH16" s="24"/>
      <c r="BI16" s="27" t="e">
        <f t="shared" si="14"/>
        <v>#DIV/0!</v>
      </c>
      <c r="BJ16" s="24"/>
      <c r="BK16" s="24"/>
      <c r="BL16" s="24"/>
      <c r="BM16" s="27" t="e">
        <f t="shared" si="15"/>
        <v>#DIV/0!</v>
      </c>
      <c r="BN16" s="24"/>
      <c r="BO16" s="24"/>
      <c r="BP16" s="24"/>
      <c r="BQ16" s="27" t="e">
        <f t="shared" si="16"/>
        <v>#DIV/0!</v>
      </c>
      <c r="BR16" s="8" t="e">
        <f t="shared" si="17"/>
        <v>#DIV/0!</v>
      </c>
      <c r="BS16" s="7" t="e">
        <f t="shared" si="18"/>
        <v>#DIV/0!</v>
      </c>
      <c r="BT16" s="1">
        <v>16</v>
      </c>
    </row>
    <row r="17" spans="1:72" x14ac:dyDescent="0.25">
      <c r="A17" s="1" t="s">
        <v>150</v>
      </c>
      <c r="B17" s="24">
        <v>117.071</v>
      </c>
      <c r="E17" s="27">
        <f t="shared" si="0"/>
        <v>2.7330000000000041</v>
      </c>
      <c r="F17" s="24">
        <v>86.094999999999999</v>
      </c>
      <c r="G17" s="24">
        <v>86.088999999999999</v>
      </c>
      <c r="I17" s="27">
        <f t="shared" si="1"/>
        <v>1.8289999999999935</v>
      </c>
      <c r="J17" s="24">
        <v>108.655</v>
      </c>
      <c r="K17" s="24">
        <v>109.464</v>
      </c>
      <c r="M17" s="27">
        <f t="shared" si="2"/>
        <v>1.0974999999999966</v>
      </c>
      <c r="N17" s="24">
        <v>96.617999999999995</v>
      </c>
      <c r="O17" s="24">
        <v>96.046999999999997</v>
      </c>
      <c r="Q17" s="27">
        <f t="shared" si="3"/>
        <v>1.1315000000000026</v>
      </c>
      <c r="R17" s="24">
        <v>82.593000000000004</v>
      </c>
      <c r="S17" s="24">
        <v>82.206999999999994</v>
      </c>
      <c r="U17" s="27">
        <f t="shared" si="4"/>
        <v>1.7130000000000081</v>
      </c>
      <c r="V17" s="24">
        <v>76.021000000000001</v>
      </c>
      <c r="W17" s="24">
        <v>76.176000000000002</v>
      </c>
      <c r="Y17" s="27">
        <f t="shared" si="5"/>
        <v>1.6574999999999989</v>
      </c>
      <c r="Z17" s="24">
        <v>88.46</v>
      </c>
      <c r="AA17" s="24">
        <v>88.54</v>
      </c>
      <c r="AC17" s="27">
        <f t="shared" si="6"/>
        <v>1.6479999999999961</v>
      </c>
      <c r="AG17" s="27" t="e">
        <f t="shared" si="7"/>
        <v>#DIV/0!</v>
      </c>
      <c r="AK17" s="27" t="e">
        <f t="shared" si="8"/>
        <v>#DIV/0!</v>
      </c>
      <c r="AO17" s="27" t="e">
        <f t="shared" si="9"/>
        <v>#DIV/0!</v>
      </c>
      <c r="AS17" s="27" t="e">
        <f t="shared" si="10"/>
        <v>#DIV/0!</v>
      </c>
      <c r="AW17" s="27" t="e">
        <f t="shared" si="11"/>
        <v>#DIV/0!</v>
      </c>
      <c r="AY17" s="24"/>
      <c r="AZ17" s="24"/>
      <c r="BA17" s="27" t="e">
        <f t="shared" si="12"/>
        <v>#DIV/0!</v>
      </c>
      <c r="BB17" s="24"/>
      <c r="BC17" s="24"/>
      <c r="BD17" s="24"/>
      <c r="BE17" s="27" t="e">
        <f t="shared" si="13"/>
        <v>#DIV/0!</v>
      </c>
      <c r="BF17" s="24"/>
      <c r="BG17" s="24"/>
      <c r="BH17" s="24"/>
      <c r="BI17" s="27" t="e">
        <f t="shared" si="14"/>
        <v>#DIV/0!</v>
      </c>
      <c r="BJ17" s="24"/>
      <c r="BK17" s="24"/>
      <c r="BL17" s="24"/>
      <c r="BM17" s="27" t="e">
        <f t="shared" si="15"/>
        <v>#DIV/0!</v>
      </c>
      <c r="BN17" s="24"/>
      <c r="BO17" s="24"/>
      <c r="BP17" s="24"/>
      <c r="BQ17" s="27" t="e">
        <f t="shared" si="16"/>
        <v>#DIV/0!</v>
      </c>
      <c r="BR17" s="8" t="e">
        <f t="shared" si="17"/>
        <v>#DIV/0!</v>
      </c>
      <c r="BS17" s="7" t="e">
        <f t="shared" si="18"/>
        <v>#DIV/0!</v>
      </c>
      <c r="BT17" s="1">
        <v>14</v>
      </c>
    </row>
    <row r="18" spans="1:72" x14ac:dyDescent="0.25">
      <c r="A18" s="1" t="s">
        <v>151</v>
      </c>
      <c r="B18" s="24">
        <v>119.852</v>
      </c>
      <c r="E18" s="27">
        <f t="shared" si="0"/>
        <v>5.51400000000001</v>
      </c>
      <c r="F18" s="24">
        <v>89.111000000000004</v>
      </c>
      <c r="I18" s="27">
        <f t="shared" si="1"/>
        <v>4.847999999999999</v>
      </c>
      <c r="J18" s="24">
        <v>112.884</v>
      </c>
      <c r="M18" s="27">
        <f t="shared" si="2"/>
        <v>4.921999999999997</v>
      </c>
      <c r="N18" s="24">
        <v>99.399000000000001</v>
      </c>
      <c r="Q18" s="27">
        <f t="shared" si="3"/>
        <v>4.1980000000000075</v>
      </c>
      <c r="R18" s="24">
        <v>84.674000000000007</v>
      </c>
      <c r="U18" s="27">
        <f t="shared" si="4"/>
        <v>3.987000000000009</v>
      </c>
      <c r="V18" s="24">
        <v>77.134</v>
      </c>
      <c r="Y18" s="27">
        <f t="shared" si="5"/>
        <v>2.6929999999999978</v>
      </c>
      <c r="Z18" s="24">
        <v>90.236999999999995</v>
      </c>
      <c r="AC18" s="27">
        <f t="shared" si="6"/>
        <v>3.3849999999999909</v>
      </c>
      <c r="AG18" s="27" t="e">
        <f t="shared" si="7"/>
        <v>#DIV/0!</v>
      </c>
      <c r="AK18" s="27" t="e">
        <f t="shared" si="8"/>
        <v>#DIV/0!</v>
      </c>
      <c r="AO18" s="27" t="e">
        <f t="shared" si="9"/>
        <v>#DIV/0!</v>
      </c>
      <c r="AS18" s="27" t="e">
        <f t="shared" si="10"/>
        <v>#DIV/0!</v>
      </c>
      <c r="AW18" s="27" t="e">
        <f t="shared" si="11"/>
        <v>#DIV/0!</v>
      </c>
      <c r="AY18" s="24"/>
      <c r="AZ18" s="24"/>
      <c r="BA18" s="27" t="e">
        <f t="shared" si="12"/>
        <v>#DIV/0!</v>
      </c>
      <c r="BB18" s="24"/>
      <c r="BC18" s="24"/>
      <c r="BD18" s="24"/>
      <c r="BE18" s="27" t="e">
        <f t="shared" si="13"/>
        <v>#DIV/0!</v>
      </c>
      <c r="BF18" s="24"/>
      <c r="BG18" s="24"/>
      <c r="BH18" s="24"/>
      <c r="BI18" s="27" t="e">
        <f t="shared" si="14"/>
        <v>#DIV/0!</v>
      </c>
      <c r="BJ18" s="24"/>
      <c r="BK18" s="24"/>
      <c r="BL18" s="24"/>
      <c r="BM18" s="27" t="e">
        <f t="shared" si="15"/>
        <v>#DIV/0!</v>
      </c>
      <c r="BN18" s="24"/>
      <c r="BO18" s="24"/>
      <c r="BP18" s="24"/>
      <c r="BQ18" s="27" t="e">
        <f t="shared" si="16"/>
        <v>#DIV/0!</v>
      </c>
      <c r="BR18" s="8" t="e">
        <f t="shared" si="17"/>
        <v>#DIV/0!</v>
      </c>
      <c r="BS18" s="7" t="e">
        <f t="shared" si="18"/>
        <v>#DIV/0!</v>
      </c>
      <c r="BT18" s="1">
        <v>16</v>
      </c>
    </row>
    <row r="19" spans="1:72" x14ac:dyDescent="0.25">
      <c r="A19" s="1" t="s">
        <v>152</v>
      </c>
      <c r="B19" s="24">
        <v>120.313</v>
      </c>
      <c r="E19" s="27">
        <f t="shared" si="0"/>
        <v>5.9750000000000085</v>
      </c>
      <c r="F19" s="24">
        <v>88.796999999999997</v>
      </c>
      <c r="I19" s="27">
        <f t="shared" si="1"/>
        <v>4.5339999999999918</v>
      </c>
      <c r="J19" s="24">
        <v>112.875</v>
      </c>
      <c r="K19" s="24">
        <v>112.27</v>
      </c>
      <c r="M19" s="27">
        <f t="shared" si="2"/>
        <v>4.6104999999999876</v>
      </c>
      <c r="N19" s="24">
        <v>99.52</v>
      </c>
      <c r="Q19" s="27">
        <f t="shared" si="3"/>
        <v>4.3190000000000026</v>
      </c>
      <c r="R19" s="24">
        <v>84.748000000000005</v>
      </c>
      <c r="U19" s="27">
        <f t="shared" si="4"/>
        <v>4.061000000000007</v>
      </c>
      <c r="V19" s="24">
        <v>77.093999999999994</v>
      </c>
      <c r="Y19" s="27">
        <f t="shared" si="5"/>
        <v>2.6529999999999916</v>
      </c>
      <c r="Z19" s="24">
        <v>90.519000000000005</v>
      </c>
      <c r="AC19" s="27">
        <f t="shared" si="6"/>
        <v>3.6670000000000016</v>
      </c>
      <c r="AG19" s="27" t="e">
        <f t="shared" si="7"/>
        <v>#DIV/0!</v>
      </c>
      <c r="AK19" s="27" t="e">
        <f t="shared" si="8"/>
        <v>#DIV/0!</v>
      </c>
      <c r="AO19" s="27" t="e">
        <f t="shared" si="9"/>
        <v>#DIV/0!</v>
      </c>
      <c r="AS19" s="27" t="e">
        <f t="shared" si="10"/>
        <v>#DIV/0!</v>
      </c>
      <c r="AW19" s="27" t="e">
        <f t="shared" si="11"/>
        <v>#DIV/0!</v>
      </c>
      <c r="AY19" s="24"/>
      <c r="AZ19" s="24"/>
      <c r="BA19" s="27" t="e">
        <f t="shared" si="12"/>
        <v>#DIV/0!</v>
      </c>
      <c r="BB19" s="24"/>
      <c r="BC19" s="24"/>
      <c r="BD19" s="24"/>
      <c r="BE19" s="27" t="e">
        <f t="shared" si="13"/>
        <v>#DIV/0!</v>
      </c>
      <c r="BF19" s="24"/>
      <c r="BG19" s="24"/>
      <c r="BH19" s="24"/>
      <c r="BI19" s="27" t="e">
        <f t="shared" si="14"/>
        <v>#DIV/0!</v>
      </c>
      <c r="BJ19" s="24"/>
      <c r="BK19" s="24"/>
      <c r="BL19" s="24"/>
      <c r="BM19" s="27" t="e">
        <f t="shared" si="15"/>
        <v>#DIV/0!</v>
      </c>
      <c r="BN19" s="24"/>
      <c r="BO19" s="24"/>
      <c r="BP19" s="24"/>
      <c r="BQ19" s="27" t="e">
        <f t="shared" si="16"/>
        <v>#DIV/0!</v>
      </c>
      <c r="BR19" s="8" t="e">
        <f t="shared" si="17"/>
        <v>#DIV/0!</v>
      </c>
      <c r="BS19" s="7" t="e">
        <f t="shared" si="18"/>
        <v>#DIV/0!</v>
      </c>
      <c r="BT19" s="1">
        <v>16</v>
      </c>
    </row>
    <row r="20" spans="1:72" x14ac:dyDescent="0.25">
      <c r="A20" s="1" t="s">
        <v>182</v>
      </c>
      <c r="B20" s="24">
        <v>124.904</v>
      </c>
      <c r="E20" s="27">
        <f t="shared" si="0"/>
        <v>10.566000000000003</v>
      </c>
      <c r="F20" s="24">
        <v>90.613</v>
      </c>
      <c r="I20" s="27">
        <f t="shared" si="1"/>
        <v>6.3499999999999943</v>
      </c>
      <c r="J20" s="24">
        <v>116.29900000000001</v>
      </c>
      <c r="M20" s="27">
        <f t="shared" si="2"/>
        <v>8.3370000000000033</v>
      </c>
      <c r="N20" s="24">
        <v>100.578</v>
      </c>
      <c r="Q20" s="27">
        <f t="shared" si="3"/>
        <v>5.3770000000000095</v>
      </c>
      <c r="R20" s="24">
        <v>86.75</v>
      </c>
      <c r="U20" s="27">
        <f t="shared" si="4"/>
        <v>6.0630000000000024</v>
      </c>
      <c r="V20" s="24">
        <v>79.558999999999997</v>
      </c>
      <c r="Y20" s="27">
        <f t="shared" si="5"/>
        <v>5.117999999999995</v>
      </c>
      <c r="Z20" s="24">
        <v>92.06</v>
      </c>
      <c r="AC20" s="27">
        <f t="shared" si="6"/>
        <v>5.2079999999999984</v>
      </c>
      <c r="AG20" s="27" t="e">
        <f t="shared" si="7"/>
        <v>#DIV/0!</v>
      </c>
      <c r="AK20" s="27" t="e">
        <f t="shared" si="8"/>
        <v>#DIV/0!</v>
      </c>
      <c r="AO20" s="27" t="e">
        <f t="shared" si="9"/>
        <v>#DIV/0!</v>
      </c>
      <c r="AS20" s="27" t="e">
        <f t="shared" si="10"/>
        <v>#DIV/0!</v>
      </c>
      <c r="AW20" s="27" t="e">
        <f t="shared" si="11"/>
        <v>#DIV/0!</v>
      </c>
      <c r="AY20" s="24"/>
      <c r="AZ20" s="24"/>
      <c r="BA20" s="27" t="e">
        <f t="shared" si="12"/>
        <v>#DIV/0!</v>
      </c>
      <c r="BB20" s="24"/>
      <c r="BC20" s="24"/>
      <c r="BD20" s="24"/>
      <c r="BE20" s="27" t="e">
        <f t="shared" si="13"/>
        <v>#DIV/0!</v>
      </c>
      <c r="BF20" s="24"/>
      <c r="BG20" s="24"/>
      <c r="BH20" s="24"/>
      <c r="BI20" s="27" t="e">
        <f t="shared" si="14"/>
        <v>#DIV/0!</v>
      </c>
      <c r="BJ20" s="24"/>
      <c r="BK20" s="24"/>
      <c r="BL20" s="24"/>
      <c r="BM20" s="27" t="e">
        <f t="shared" si="15"/>
        <v>#DIV/0!</v>
      </c>
      <c r="BN20" s="24"/>
      <c r="BO20" s="24"/>
      <c r="BP20" s="24"/>
      <c r="BQ20" s="27" t="e">
        <f t="shared" si="16"/>
        <v>#DIV/0!</v>
      </c>
      <c r="BR20" s="8" t="e">
        <f t="shared" si="17"/>
        <v>#DIV/0!</v>
      </c>
      <c r="BS20" s="7" t="e">
        <f t="shared" si="18"/>
        <v>#DIV/0!</v>
      </c>
      <c r="BT20" s="1">
        <v>16</v>
      </c>
    </row>
    <row r="21" spans="1:72" x14ac:dyDescent="0.25">
      <c r="A21" s="1" t="s">
        <v>183</v>
      </c>
      <c r="B21" s="24">
        <v>123.24</v>
      </c>
      <c r="E21" s="27">
        <f t="shared" si="0"/>
        <v>8.902000000000001</v>
      </c>
      <c r="F21" s="24">
        <v>90.525999999999996</v>
      </c>
      <c r="I21" s="27">
        <f t="shared" si="1"/>
        <v>6.262999999999991</v>
      </c>
      <c r="J21" s="24">
        <v>117.26900000000001</v>
      </c>
      <c r="M21" s="27">
        <f t="shared" si="2"/>
        <v>9.3070000000000022</v>
      </c>
      <c r="N21" s="24">
        <v>100.46899999999999</v>
      </c>
      <c r="Q21" s="27">
        <f t="shared" si="3"/>
        <v>5.2680000000000007</v>
      </c>
      <c r="R21" s="24">
        <v>87.122</v>
      </c>
      <c r="U21" s="27">
        <f t="shared" si="4"/>
        <v>6.4350000000000023</v>
      </c>
      <c r="V21" s="24">
        <v>78.509</v>
      </c>
      <c r="Y21" s="27">
        <f t="shared" si="5"/>
        <v>4.0679999999999978</v>
      </c>
      <c r="Z21" s="24">
        <v>91.266000000000005</v>
      </c>
      <c r="AC21" s="27">
        <f t="shared" si="6"/>
        <v>4.4140000000000015</v>
      </c>
      <c r="AG21" s="27" t="e">
        <f t="shared" si="7"/>
        <v>#DIV/0!</v>
      </c>
      <c r="AK21" s="27" t="e">
        <f t="shared" si="8"/>
        <v>#DIV/0!</v>
      </c>
      <c r="AO21" s="27" t="e">
        <f t="shared" si="9"/>
        <v>#DIV/0!</v>
      </c>
      <c r="AS21" s="27" t="e">
        <f t="shared" si="10"/>
        <v>#DIV/0!</v>
      </c>
      <c r="AW21" s="27" t="e">
        <f t="shared" si="11"/>
        <v>#DIV/0!</v>
      </c>
      <c r="AY21" s="24"/>
      <c r="AZ21" s="24"/>
      <c r="BA21" s="27" t="e">
        <f t="shared" si="12"/>
        <v>#DIV/0!</v>
      </c>
      <c r="BB21" s="24"/>
      <c r="BC21" s="24"/>
      <c r="BD21" s="24"/>
      <c r="BE21" s="27" t="e">
        <f t="shared" si="13"/>
        <v>#DIV/0!</v>
      </c>
      <c r="BF21" s="24"/>
      <c r="BG21" s="24"/>
      <c r="BH21" s="24"/>
      <c r="BI21" s="27" t="e">
        <f t="shared" si="14"/>
        <v>#DIV/0!</v>
      </c>
      <c r="BJ21" s="24"/>
      <c r="BK21" s="24"/>
      <c r="BL21" s="24"/>
      <c r="BM21" s="27" t="e">
        <f t="shared" si="15"/>
        <v>#DIV/0!</v>
      </c>
      <c r="BN21" s="24"/>
      <c r="BO21" s="24"/>
      <c r="BP21" s="24"/>
      <c r="BQ21" s="27" t="e">
        <f t="shared" si="16"/>
        <v>#DIV/0!</v>
      </c>
      <c r="BR21" s="8" t="e">
        <f t="shared" si="17"/>
        <v>#DIV/0!</v>
      </c>
      <c r="BS21" s="7" t="e">
        <f t="shared" si="18"/>
        <v>#DIV/0!</v>
      </c>
      <c r="BT21" s="1">
        <v>16</v>
      </c>
    </row>
    <row r="22" spans="1:72" x14ac:dyDescent="0.25">
      <c r="A22" s="1" t="s">
        <v>184</v>
      </c>
      <c r="B22" s="24">
        <v>116.428</v>
      </c>
      <c r="C22" s="24">
        <v>116.23699999999999</v>
      </c>
      <c r="E22" s="27">
        <f t="shared" si="0"/>
        <v>1.9945000000000022</v>
      </c>
      <c r="F22" s="24">
        <v>86.088999999999999</v>
      </c>
      <c r="G22" s="24">
        <v>85.747</v>
      </c>
      <c r="I22" s="27">
        <f t="shared" si="1"/>
        <v>1.6550000000000011</v>
      </c>
      <c r="J22" s="24">
        <v>107.15300000000001</v>
      </c>
      <c r="K22" s="24">
        <v>108.771</v>
      </c>
      <c r="M22" s="26">
        <f t="shared" si="2"/>
        <v>0</v>
      </c>
      <c r="N22" s="24">
        <v>97.05</v>
      </c>
      <c r="O22" s="24">
        <v>97.02</v>
      </c>
      <c r="Q22" s="27">
        <f t="shared" si="3"/>
        <v>1.8340000000000032</v>
      </c>
      <c r="R22" s="24">
        <v>82.210999999999999</v>
      </c>
      <c r="S22" s="24">
        <v>82.025999999999996</v>
      </c>
      <c r="U22" s="27">
        <f t="shared" si="4"/>
        <v>1.4314999999999998</v>
      </c>
      <c r="V22" s="24">
        <v>75.908000000000001</v>
      </c>
      <c r="W22" s="24">
        <v>75.691999999999993</v>
      </c>
      <c r="Y22" s="27">
        <f t="shared" si="5"/>
        <v>1.3589999999999947</v>
      </c>
      <c r="Z22" s="24">
        <v>88.147000000000006</v>
      </c>
      <c r="AA22" s="24">
        <v>87.879000000000005</v>
      </c>
      <c r="AC22" s="27">
        <f t="shared" si="6"/>
        <v>1.1610000000000014</v>
      </c>
      <c r="AG22" s="27" t="e">
        <f t="shared" si="7"/>
        <v>#DIV/0!</v>
      </c>
      <c r="AK22" s="27" t="e">
        <f t="shared" si="8"/>
        <v>#DIV/0!</v>
      </c>
      <c r="AO22" s="27" t="e">
        <f t="shared" si="9"/>
        <v>#DIV/0!</v>
      </c>
      <c r="AS22" s="27" t="e">
        <f t="shared" si="10"/>
        <v>#DIV/0!</v>
      </c>
      <c r="AW22" s="27" t="e">
        <f t="shared" si="11"/>
        <v>#DIV/0!</v>
      </c>
      <c r="AY22" s="24"/>
      <c r="AZ22" s="24"/>
      <c r="BA22" s="27" t="e">
        <f t="shared" si="12"/>
        <v>#DIV/0!</v>
      </c>
      <c r="BB22" s="24"/>
      <c r="BC22" s="24"/>
      <c r="BD22" s="24"/>
      <c r="BE22" s="27" t="e">
        <f t="shared" si="13"/>
        <v>#DIV/0!</v>
      </c>
      <c r="BF22" s="24"/>
      <c r="BG22" s="24"/>
      <c r="BH22" s="24"/>
      <c r="BI22" s="27" t="e">
        <f t="shared" si="14"/>
        <v>#DIV/0!</v>
      </c>
      <c r="BJ22" s="24"/>
      <c r="BK22" s="24"/>
      <c r="BL22" s="24"/>
      <c r="BM22" s="27" t="e">
        <f t="shared" si="15"/>
        <v>#DIV/0!</v>
      </c>
      <c r="BN22" s="24"/>
      <c r="BO22" s="24"/>
      <c r="BP22" s="24"/>
      <c r="BQ22" s="27" t="e">
        <f t="shared" si="16"/>
        <v>#DIV/0!</v>
      </c>
      <c r="BR22" s="8" t="e">
        <f t="shared" si="17"/>
        <v>#DIV/0!</v>
      </c>
      <c r="BS22" s="7" t="e">
        <f t="shared" si="18"/>
        <v>#DIV/0!</v>
      </c>
      <c r="BT22" s="1">
        <v>8</v>
      </c>
    </row>
    <row r="23" spans="1:72" x14ac:dyDescent="0.25">
      <c r="A23" s="1" t="s">
        <v>147</v>
      </c>
      <c r="B23" s="24">
        <v>116.541</v>
      </c>
      <c r="C23" s="24">
        <v>116.27</v>
      </c>
      <c r="E23" s="27">
        <f t="shared" si="0"/>
        <v>2.0674999999999955</v>
      </c>
      <c r="F23" s="24">
        <v>86.251000000000005</v>
      </c>
      <c r="G23" s="24">
        <v>85.777000000000001</v>
      </c>
      <c r="I23" s="27">
        <f t="shared" si="1"/>
        <v>1.7510000000000048</v>
      </c>
      <c r="J23" s="24">
        <v>108.467</v>
      </c>
      <c r="K23" s="24">
        <v>107.792</v>
      </c>
      <c r="L23" s="24">
        <v>111.767</v>
      </c>
      <c r="M23" s="27">
        <f t="shared" si="2"/>
        <v>1.3799999999999955</v>
      </c>
      <c r="N23" s="24">
        <v>97.043999999999997</v>
      </c>
      <c r="O23" s="24">
        <v>96.421999999999997</v>
      </c>
      <c r="Q23" s="27">
        <f t="shared" si="3"/>
        <v>1.5320000000000107</v>
      </c>
      <c r="R23" s="24">
        <v>82.576999999999998</v>
      </c>
      <c r="S23" s="24">
        <v>81.724999999999994</v>
      </c>
      <c r="T23" s="24">
        <v>81.983999999999995</v>
      </c>
      <c r="U23" s="27">
        <f t="shared" si="4"/>
        <v>1.4083333333333314</v>
      </c>
      <c r="V23" s="24">
        <v>76.174999999999997</v>
      </c>
      <c r="W23" s="24">
        <v>75.992000000000004</v>
      </c>
      <c r="Y23" s="27">
        <f t="shared" si="5"/>
        <v>1.6424999999999983</v>
      </c>
      <c r="Z23" s="24">
        <v>88.158000000000001</v>
      </c>
      <c r="AA23" s="24">
        <v>87.433999999999997</v>
      </c>
      <c r="AB23" s="24">
        <v>88.122</v>
      </c>
      <c r="AC23" s="27">
        <f t="shared" si="6"/>
        <v>1.0526666666666671</v>
      </c>
      <c r="AG23" s="27" t="e">
        <f t="shared" si="7"/>
        <v>#DIV/0!</v>
      </c>
      <c r="AK23" s="27" t="e">
        <f t="shared" si="8"/>
        <v>#DIV/0!</v>
      </c>
      <c r="AO23" s="27" t="e">
        <f t="shared" si="9"/>
        <v>#DIV/0!</v>
      </c>
      <c r="AS23" s="27" t="e">
        <f t="shared" si="10"/>
        <v>#DIV/0!</v>
      </c>
      <c r="AW23" s="27" t="e">
        <f t="shared" si="11"/>
        <v>#DIV/0!</v>
      </c>
      <c r="AY23" s="24"/>
      <c r="AZ23" s="24"/>
      <c r="BA23" s="27" t="e">
        <f t="shared" si="12"/>
        <v>#DIV/0!</v>
      </c>
      <c r="BB23" s="24"/>
      <c r="BC23" s="24"/>
      <c r="BD23" s="24"/>
      <c r="BE23" s="27" t="e">
        <f t="shared" si="13"/>
        <v>#DIV/0!</v>
      </c>
      <c r="BF23" s="24"/>
      <c r="BG23" s="24"/>
      <c r="BH23" s="24"/>
      <c r="BI23" s="27" t="e">
        <f t="shared" si="14"/>
        <v>#DIV/0!</v>
      </c>
      <c r="BJ23" s="24"/>
      <c r="BK23" s="24"/>
      <c r="BL23" s="24"/>
      <c r="BM23" s="27" t="e">
        <f t="shared" si="15"/>
        <v>#DIV/0!</v>
      </c>
      <c r="BN23" s="24"/>
      <c r="BO23" s="24"/>
      <c r="BP23" s="24"/>
      <c r="BQ23" s="27" t="e">
        <f t="shared" si="16"/>
        <v>#DIV/0!</v>
      </c>
      <c r="BR23" s="8" t="e">
        <f t="shared" si="17"/>
        <v>#DIV/0!</v>
      </c>
      <c r="BS23" s="7" t="e">
        <f t="shared" si="18"/>
        <v>#DIV/0!</v>
      </c>
      <c r="BT23" s="1">
        <v>16</v>
      </c>
    </row>
    <row r="24" spans="1:72" x14ac:dyDescent="0.25">
      <c r="A24" s="1" t="s">
        <v>153</v>
      </c>
      <c r="B24" s="24">
        <v>119.72799999999999</v>
      </c>
      <c r="E24" s="27">
        <f t="shared" si="0"/>
        <v>5.3900000000000006</v>
      </c>
      <c r="F24" s="24">
        <v>89.591999999999999</v>
      </c>
      <c r="I24" s="27">
        <f t="shared" si="1"/>
        <v>5.3289999999999935</v>
      </c>
      <c r="J24" s="24">
        <v>112.398</v>
      </c>
      <c r="K24" s="24">
        <v>112.52</v>
      </c>
      <c r="M24" s="27">
        <f t="shared" si="2"/>
        <v>4.4969999999999999</v>
      </c>
      <c r="N24" s="24">
        <v>99.278000000000006</v>
      </c>
      <c r="Q24" s="27">
        <f t="shared" si="3"/>
        <v>4.0770000000000124</v>
      </c>
      <c r="R24" s="24">
        <v>85.474999999999994</v>
      </c>
      <c r="U24" s="27">
        <f t="shared" si="4"/>
        <v>4.7879999999999967</v>
      </c>
      <c r="V24" s="24">
        <v>77.376999999999995</v>
      </c>
      <c r="Y24" s="27">
        <f t="shared" si="5"/>
        <v>2.9359999999999928</v>
      </c>
      <c r="Z24" s="24">
        <v>90.744</v>
      </c>
      <c r="AC24" s="27">
        <f t="shared" si="6"/>
        <v>3.8919999999999959</v>
      </c>
      <c r="AG24" s="27" t="e">
        <f t="shared" si="7"/>
        <v>#DIV/0!</v>
      </c>
      <c r="AK24" s="27" t="e">
        <f t="shared" si="8"/>
        <v>#DIV/0!</v>
      </c>
      <c r="AO24" s="27" t="e">
        <f t="shared" si="9"/>
        <v>#DIV/0!</v>
      </c>
      <c r="AS24" s="27" t="e">
        <f t="shared" si="10"/>
        <v>#DIV/0!</v>
      </c>
      <c r="AW24" s="27" t="e">
        <f t="shared" si="11"/>
        <v>#DIV/0!</v>
      </c>
      <c r="AY24" s="24"/>
      <c r="AZ24" s="24"/>
      <c r="BA24" s="27" t="e">
        <f t="shared" si="12"/>
        <v>#DIV/0!</v>
      </c>
      <c r="BB24" s="24"/>
      <c r="BC24" s="24"/>
      <c r="BD24" s="24"/>
      <c r="BE24" s="27" t="e">
        <f t="shared" si="13"/>
        <v>#DIV/0!</v>
      </c>
      <c r="BF24" s="24"/>
      <c r="BG24" s="24"/>
      <c r="BH24" s="24"/>
      <c r="BI24" s="27" t="e">
        <f t="shared" si="14"/>
        <v>#DIV/0!</v>
      </c>
      <c r="BJ24" s="24"/>
      <c r="BK24" s="24"/>
      <c r="BL24" s="24"/>
      <c r="BM24" s="27" t="e">
        <f t="shared" si="15"/>
        <v>#DIV/0!</v>
      </c>
      <c r="BN24" s="24"/>
      <c r="BO24" s="24"/>
      <c r="BP24" s="24"/>
      <c r="BQ24" s="27" t="e">
        <f t="shared" si="16"/>
        <v>#DIV/0!</v>
      </c>
      <c r="BR24" s="8" t="e">
        <f t="shared" si="17"/>
        <v>#DIV/0!</v>
      </c>
      <c r="BS24" s="7" t="e">
        <f t="shared" si="18"/>
        <v>#DIV/0!</v>
      </c>
      <c r="BT24" s="1">
        <v>16</v>
      </c>
    </row>
    <row r="25" spans="1:72" x14ac:dyDescent="0.25">
      <c r="A25" s="1" t="s">
        <v>185</v>
      </c>
      <c r="B25" s="24">
        <v>120.587</v>
      </c>
      <c r="E25" s="27">
        <f t="shared" si="0"/>
        <v>6.2490000000000094</v>
      </c>
      <c r="F25" s="24">
        <v>90.185000000000002</v>
      </c>
      <c r="I25" s="27">
        <f t="shared" si="1"/>
        <v>5.921999999999997</v>
      </c>
      <c r="J25" s="24">
        <v>119.977</v>
      </c>
      <c r="M25" s="27">
        <f t="shared" si="2"/>
        <v>12.015000000000001</v>
      </c>
      <c r="N25" s="24">
        <v>99.783000000000001</v>
      </c>
      <c r="Q25" s="27">
        <f t="shared" si="3"/>
        <v>4.5820000000000078</v>
      </c>
      <c r="R25" s="24">
        <v>85.555999999999997</v>
      </c>
      <c r="U25" s="27">
        <f t="shared" si="4"/>
        <v>4.8689999999999998</v>
      </c>
      <c r="V25" s="24">
        <v>77.864000000000004</v>
      </c>
      <c r="Y25" s="27">
        <f t="shared" si="5"/>
        <v>3.4230000000000018</v>
      </c>
      <c r="Z25" s="24">
        <v>91.989000000000004</v>
      </c>
      <c r="AC25" s="27">
        <f t="shared" si="6"/>
        <v>5.1370000000000005</v>
      </c>
      <c r="AG25" s="27" t="e">
        <f t="shared" si="7"/>
        <v>#DIV/0!</v>
      </c>
      <c r="AK25" s="27" t="e">
        <f t="shared" si="8"/>
        <v>#DIV/0!</v>
      </c>
      <c r="AO25" s="27" t="e">
        <f t="shared" si="9"/>
        <v>#DIV/0!</v>
      </c>
      <c r="AS25" s="27" t="e">
        <f t="shared" si="10"/>
        <v>#DIV/0!</v>
      </c>
      <c r="AW25" s="27" t="e">
        <f t="shared" si="11"/>
        <v>#DIV/0!</v>
      </c>
      <c r="AY25" s="24"/>
      <c r="AZ25" s="24"/>
      <c r="BA25" s="27" t="e">
        <f t="shared" si="12"/>
        <v>#DIV/0!</v>
      </c>
      <c r="BB25" s="24"/>
      <c r="BC25" s="24"/>
      <c r="BD25" s="24"/>
      <c r="BE25" s="27" t="e">
        <f t="shared" si="13"/>
        <v>#DIV/0!</v>
      </c>
      <c r="BF25" s="24"/>
      <c r="BG25" s="24"/>
      <c r="BH25" s="24"/>
      <c r="BI25" s="27" t="e">
        <f t="shared" si="14"/>
        <v>#DIV/0!</v>
      </c>
      <c r="BJ25" s="24"/>
      <c r="BK25" s="24"/>
      <c r="BL25" s="24"/>
      <c r="BM25" s="27" t="e">
        <f t="shared" si="15"/>
        <v>#DIV/0!</v>
      </c>
      <c r="BN25" s="24"/>
      <c r="BO25" s="24"/>
      <c r="BP25" s="24"/>
      <c r="BQ25" s="27" t="e">
        <f t="shared" si="16"/>
        <v>#DIV/0!</v>
      </c>
      <c r="BR25" s="8" t="e">
        <f t="shared" si="17"/>
        <v>#DIV/0!</v>
      </c>
      <c r="BS25" s="7" t="e">
        <f t="shared" si="18"/>
        <v>#DIV/0!</v>
      </c>
      <c r="BT25" s="1">
        <v>16</v>
      </c>
    </row>
    <row r="26" spans="1:72" x14ac:dyDescent="0.25">
      <c r="A26" s="1" t="s">
        <v>186</v>
      </c>
      <c r="E26" s="27" t="e">
        <f t="shared" si="0"/>
        <v>#DIV/0!</v>
      </c>
      <c r="I26" s="27" t="e">
        <f t="shared" si="1"/>
        <v>#DIV/0!</v>
      </c>
      <c r="M26" s="27" t="e">
        <f t="shared" si="2"/>
        <v>#DIV/0!</v>
      </c>
      <c r="Q26" s="27" t="e">
        <f t="shared" si="3"/>
        <v>#DIV/0!</v>
      </c>
      <c r="U26" s="27" t="e">
        <f t="shared" si="4"/>
        <v>#DIV/0!</v>
      </c>
      <c r="Y26" s="27" t="e">
        <f t="shared" si="5"/>
        <v>#DIV/0!</v>
      </c>
      <c r="AC26" s="27" t="e">
        <f t="shared" si="6"/>
        <v>#DIV/0!</v>
      </c>
      <c r="AG26" s="27" t="e">
        <f t="shared" ref="AG26:AG28" si="19">AVERAGE(AD26:AF26)</f>
        <v>#DIV/0!</v>
      </c>
      <c r="AK26" s="27" t="e">
        <f t="shared" si="8"/>
        <v>#DIV/0!</v>
      </c>
      <c r="AO26" s="27" t="e">
        <f t="shared" si="9"/>
        <v>#DIV/0!</v>
      </c>
      <c r="AS26" s="27" t="e">
        <f t="shared" si="10"/>
        <v>#DIV/0!</v>
      </c>
      <c r="AW26" s="27" t="e">
        <f t="shared" si="11"/>
        <v>#DIV/0!</v>
      </c>
      <c r="AY26" s="24"/>
      <c r="AZ26" s="24"/>
      <c r="BA26" s="27" t="e">
        <f t="shared" si="12"/>
        <v>#DIV/0!</v>
      </c>
      <c r="BB26" s="24"/>
      <c r="BC26" s="24"/>
      <c r="BD26" s="24"/>
      <c r="BE26" s="27" t="e">
        <f t="shared" si="13"/>
        <v>#DIV/0!</v>
      </c>
      <c r="BF26" s="24"/>
      <c r="BG26" s="24"/>
      <c r="BH26" s="24"/>
      <c r="BI26" s="27" t="e">
        <f t="shared" si="14"/>
        <v>#DIV/0!</v>
      </c>
      <c r="BJ26" s="24"/>
      <c r="BK26" s="24"/>
      <c r="BL26" s="24"/>
      <c r="BM26" s="27" t="e">
        <f t="shared" si="15"/>
        <v>#DIV/0!</v>
      </c>
      <c r="BN26" s="24"/>
      <c r="BO26" s="24"/>
      <c r="BP26" s="24"/>
      <c r="BQ26" s="27" t="e">
        <f t="shared" si="16"/>
        <v>#DIV/0!</v>
      </c>
      <c r="BR26" s="8" t="e">
        <f t="shared" si="17"/>
        <v>#DIV/0!</v>
      </c>
      <c r="BS26" s="7" t="e">
        <f t="shared" si="18"/>
        <v>#DIV/0!</v>
      </c>
      <c r="BT26" s="1">
        <v>5</v>
      </c>
    </row>
    <row r="27" spans="1:72" x14ac:dyDescent="0.25">
      <c r="A27" s="1" t="s">
        <v>187</v>
      </c>
      <c r="E27" s="27" t="e">
        <f t="shared" si="0"/>
        <v>#DIV/0!</v>
      </c>
      <c r="I27" s="27" t="e">
        <f t="shared" si="1"/>
        <v>#DIV/0!</v>
      </c>
      <c r="M27" s="27" t="e">
        <f t="shared" si="2"/>
        <v>#DIV/0!</v>
      </c>
      <c r="Q27" s="27" t="e">
        <f t="shared" si="3"/>
        <v>#DIV/0!</v>
      </c>
      <c r="U27" s="27" t="e">
        <f t="shared" si="4"/>
        <v>#DIV/0!</v>
      </c>
      <c r="Y27" s="27" t="e">
        <f t="shared" si="5"/>
        <v>#DIV/0!</v>
      </c>
      <c r="AC27" s="27" t="e">
        <f t="shared" si="6"/>
        <v>#DIV/0!</v>
      </c>
      <c r="AG27" s="27" t="e">
        <f t="shared" si="19"/>
        <v>#DIV/0!</v>
      </c>
      <c r="AK27" s="27" t="e">
        <f t="shared" si="8"/>
        <v>#DIV/0!</v>
      </c>
      <c r="AO27" s="27" t="e">
        <f t="shared" si="9"/>
        <v>#DIV/0!</v>
      </c>
      <c r="AS27" s="27" t="e">
        <f t="shared" si="10"/>
        <v>#DIV/0!</v>
      </c>
      <c r="AW27" s="27" t="e">
        <f t="shared" si="11"/>
        <v>#DIV/0!</v>
      </c>
      <c r="AY27" s="24"/>
      <c r="AZ27" s="24"/>
      <c r="BA27" s="27" t="e">
        <f t="shared" si="12"/>
        <v>#DIV/0!</v>
      </c>
      <c r="BB27" s="24"/>
      <c r="BC27" s="24"/>
      <c r="BD27" s="24"/>
      <c r="BE27" s="27" t="e">
        <f t="shared" si="13"/>
        <v>#DIV/0!</v>
      </c>
      <c r="BF27" s="24"/>
      <c r="BG27" s="24"/>
      <c r="BH27" s="24"/>
      <c r="BI27" s="27" t="e">
        <f t="shared" si="14"/>
        <v>#DIV/0!</v>
      </c>
      <c r="BJ27" s="24"/>
      <c r="BK27" s="24"/>
      <c r="BL27" s="24"/>
      <c r="BM27" s="27" t="e">
        <f t="shared" si="15"/>
        <v>#DIV/0!</v>
      </c>
      <c r="BN27" s="24"/>
      <c r="BO27" s="24"/>
      <c r="BP27" s="24"/>
      <c r="BQ27" s="27" t="e">
        <f t="shared" si="16"/>
        <v>#DIV/0!</v>
      </c>
      <c r="BR27" s="8" t="e">
        <f t="shared" si="17"/>
        <v>#DIV/0!</v>
      </c>
      <c r="BS27" s="7" t="e">
        <f t="shared" si="18"/>
        <v>#DIV/0!</v>
      </c>
      <c r="BT27" s="1">
        <v>1</v>
      </c>
    </row>
    <row r="28" spans="1:72" x14ac:dyDescent="0.25">
      <c r="A28" s="1" t="s">
        <v>188</v>
      </c>
      <c r="E28" s="27" t="e">
        <f t="shared" si="0"/>
        <v>#DIV/0!</v>
      </c>
      <c r="I28" s="27" t="e">
        <f t="shared" si="1"/>
        <v>#DIV/0!</v>
      </c>
      <c r="M28" s="27" t="e">
        <f t="shared" si="2"/>
        <v>#DIV/0!</v>
      </c>
      <c r="Q28" s="27" t="e">
        <f t="shared" si="3"/>
        <v>#DIV/0!</v>
      </c>
      <c r="U28" s="27" t="e">
        <f t="shared" si="4"/>
        <v>#DIV/0!</v>
      </c>
      <c r="Y28" s="27" t="e">
        <f t="shared" si="5"/>
        <v>#DIV/0!</v>
      </c>
      <c r="AC28" s="27" t="e">
        <f t="shared" si="6"/>
        <v>#DIV/0!</v>
      </c>
      <c r="AG28" s="27" t="e">
        <f t="shared" si="19"/>
        <v>#DIV/0!</v>
      </c>
      <c r="AK28" s="27" t="e">
        <f t="shared" si="8"/>
        <v>#DIV/0!</v>
      </c>
      <c r="AO28" s="27" t="e">
        <f t="shared" si="9"/>
        <v>#DIV/0!</v>
      </c>
      <c r="AS28" s="27" t="e">
        <f t="shared" si="10"/>
        <v>#DIV/0!</v>
      </c>
      <c r="AW28" s="27" t="e">
        <f t="shared" si="11"/>
        <v>#DIV/0!</v>
      </c>
      <c r="AY28" s="24"/>
      <c r="AZ28" s="24"/>
      <c r="BA28" s="27" t="e">
        <f t="shared" si="12"/>
        <v>#DIV/0!</v>
      </c>
      <c r="BB28" s="24"/>
      <c r="BC28" s="24"/>
      <c r="BD28" s="24"/>
      <c r="BE28" s="27" t="e">
        <f t="shared" si="13"/>
        <v>#DIV/0!</v>
      </c>
      <c r="BF28" s="24"/>
      <c r="BG28" s="24"/>
      <c r="BH28" s="24"/>
      <c r="BI28" s="27" t="e">
        <f t="shared" si="14"/>
        <v>#DIV/0!</v>
      </c>
      <c r="BJ28" s="24"/>
      <c r="BK28" s="24"/>
      <c r="BL28" s="24"/>
      <c r="BM28" s="27" t="e">
        <f t="shared" si="15"/>
        <v>#DIV/0!</v>
      </c>
      <c r="BN28" s="24"/>
      <c r="BO28" s="24"/>
      <c r="BP28" s="24"/>
      <c r="BQ28" s="27" t="e">
        <f t="shared" si="16"/>
        <v>#DIV/0!</v>
      </c>
      <c r="BR28" s="8" t="e">
        <f t="shared" si="17"/>
        <v>#DIV/0!</v>
      </c>
      <c r="BS28" s="7" t="e">
        <f t="shared" si="18"/>
        <v>#DIV/0!</v>
      </c>
      <c r="BT28" s="1"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="70" zoomScaleNormal="70" workbookViewId="0"/>
  </sheetViews>
  <sheetFormatPr defaultRowHeight="15" x14ac:dyDescent="0.25"/>
  <cols>
    <col min="1" max="1" width="14.28515625" style="1" customWidth="1"/>
    <col min="2" max="18" width="4.7109375" customWidth="1"/>
  </cols>
  <sheetData>
    <row r="1" spans="1:19" s="1" customFormat="1" x14ac:dyDescent="0.25">
      <c r="B1" s="1" t="s">
        <v>28</v>
      </c>
      <c r="C1" s="1" t="s">
        <v>96</v>
      </c>
      <c r="D1" s="1" t="s">
        <v>30</v>
      </c>
      <c r="E1" s="1" t="s">
        <v>32</v>
      </c>
      <c r="F1" s="1" t="s">
        <v>31</v>
      </c>
      <c r="G1" s="1" t="s">
        <v>33</v>
      </c>
      <c r="H1" s="1" t="s">
        <v>34</v>
      </c>
      <c r="I1" s="1" t="s">
        <v>35</v>
      </c>
      <c r="J1" s="1" t="s">
        <v>36</v>
      </c>
      <c r="K1" s="1" t="s">
        <v>37</v>
      </c>
      <c r="L1" s="1" t="s">
        <v>38</v>
      </c>
      <c r="M1" s="1" t="s">
        <v>39</v>
      </c>
      <c r="N1" s="1" t="s">
        <v>40</v>
      </c>
      <c r="O1" s="1" t="s">
        <v>41</v>
      </c>
      <c r="P1" s="1" t="s">
        <v>29</v>
      </c>
      <c r="Q1" s="1" t="s">
        <v>42</v>
      </c>
      <c r="R1" s="1" t="s">
        <v>43</v>
      </c>
    </row>
    <row r="2" spans="1:19" x14ac:dyDescent="0.25">
      <c r="A2" s="1" t="s">
        <v>4</v>
      </c>
      <c r="B2" s="20">
        <v>1</v>
      </c>
      <c r="C2" s="20">
        <v>3</v>
      </c>
      <c r="D2" s="22" t="s">
        <v>71</v>
      </c>
      <c r="E2" s="20">
        <v>1</v>
      </c>
      <c r="F2" s="20">
        <v>1</v>
      </c>
      <c r="G2" s="20">
        <v>5</v>
      </c>
      <c r="H2" s="20">
        <v>1</v>
      </c>
      <c r="I2" s="22" t="s">
        <v>71</v>
      </c>
      <c r="J2" s="20">
        <v>1</v>
      </c>
      <c r="K2" s="20" t="s">
        <v>71</v>
      </c>
      <c r="L2" s="20">
        <v>1</v>
      </c>
      <c r="M2" s="22" t="s">
        <v>71</v>
      </c>
      <c r="N2" s="20">
        <v>2</v>
      </c>
      <c r="O2" s="20">
        <v>1</v>
      </c>
      <c r="P2" s="20">
        <v>2</v>
      </c>
      <c r="Q2" s="20">
        <v>1</v>
      </c>
      <c r="R2" s="22" t="s">
        <v>71</v>
      </c>
      <c r="S2" s="9"/>
    </row>
    <row r="3" spans="1:19" x14ac:dyDescent="0.25">
      <c r="A3" s="1" t="s">
        <v>11</v>
      </c>
      <c r="B3" s="20" t="s">
        <v>71</v>
      </c>
      <c r="C3" s="20">
        <v>4</v>
      </c>
      <c r="D3" s="20">
        <v>7</v>
      </c>
      <c r="E3" s="20">
        <v>2</v>
      </c>
      <c r="F3" s="20">
        <v>4</v>
      </c>
      <c r="G3" s="22" t="s">
        <v>71</v>
      </c>
      <c r="H3" s="20" t="s">
        <v>71</v>
      </c>
      <c r="I3" s="20">
        <v>1</v>
      </c>
      <c r="J3" s="20">
        <v>4</v>
      </c>
      <c r="K3" s="20">
        <v>4</v>
      </c>
      <c r="L3" s="20">
        <v>7</v>
      </c>
      <c r="M3" s="21">
        <v>1</v>
      </c>
      <c r="N3" s="20">
        <v>7</v>
      </c>
      <c r="O3" s="20">
        <v>5</v>
      </c>
      <c r="P3" s="20">
        <v>6</v>
      </c>
      <c r="Q3" s="20">
        <v>3</v>
      </c>
      <c r="R3" s="20" t="s">
        <v>71</v>
      </c>
      <c r="S3" s="9"/>
    </row>
    <row r="4" spans="1:19" x14ac:dyDescent="0.25">
      <c r="A4" s="1" t="s">
        <v>2</v>
      </c>
      <c r="B4" s="20" t="s">
        <v>71</v>
      </c>
      <c r="C4" s="20">
        <v>8</v>
      </c>
      <c r="D4" s="20" t="s">
        <v>71</v>
      </c>
      <c r="E4" s="20" t="s">
        <v>71</v>
      </c>
      <c r="F4" s="20" t="s">
        <v>71</v>
      </c>
      <c r="G4" s="20" t="s">
        <v>71</v>
      </c>
      <c r="H4" s="20" t="s">
        <v>71</v>
      </c>
      <c r="I4" s="20" t="s">
        <v>71</v>
      </c>
      <c r="J4" s="20">
        <v>7</v>
      </c>
      <c r="K4" s="20" t="s">
        <v>71</v>
      </c>
      <c r="L4" s="20" t="s">
        <v>71</v>
      </c>
      <c r="M4" s="20">
        <v>10</v>
      </c>
      <c r="N4" s="22" t="s">
        <v>71</v>
      </c>
      <c r="O4" s="20"/>
      <c r="P4" s="20">
        <v>14</v>
      </c>
      <c r="Q4" s="20" t="s">
        <v>71</v>
      </c>
      <c r="R4" s="20" t="s">
        <v>71</v>
      </c>
      <c r="S4" s="9"/>
    </row>
    <row r="5" spans="1:19" x14ac:dyDescent="0.25">
      <c r="A5" s="1" t="s">
        <v>88</v>
      </c>
      <c r="B5" s="20">
        <v>7</v>
      </c>
      <c r="C5" s="20" t="s">
        <v>71</v>
      </c>
      <c r="D5" s="20" t="s">
        <v>71</v>
      </c>
      <c r="E5" s="20">
        <v>10</v>
      </c>
      <c r="F5" s="20" t="s">
        <v>71</v>
      </c>
      <c r="G5" s="20">
        <v>7</v>
      </c>
      <c r="H5" s="20">
        <v>15</v>
      </c>
      <c r="I5" s="20">
        <v>8</v>
      </c>
      <c r="J5" s="20" t="s">
        <v>71</v>
      </c>
      <c r="K5" s="20" t="s">
        <v>71</v>
      </c>
      <c r="L5" s="20">
        <v>8</v>
      </c>
      <c r="M5" s="20">
        <v>5</v>
      </c>
      <c r="N5" s="20">
        <v>13</v>
      </c>
      <c r="O5" s="20">
        <v>10</v>
      </c>
      <c r="P5" s="20">
        <v>12</v>
      </c>
      <c r="Q5" s="20">
        <v>6</v>
      </c>
      <c r="R5" s="20">
        <v>5</v>
      </c>
      <c r="S5" s="9"/>
    </row>
    <row r="6" spans="1:19" x14ac:dyDescent="0.25">
      <c r="A6" s="1" t="s">
        <v>0</v>
      </c>
      <c r="B6" s="20" t="s">
        <v>71</v>
      </c>
      <c r="C6" s="20">
        <v>1</v>
      </c>
      <c r="D6" s="20">
        <v>1</v>
      </c>
      <c r="E6" s="23">
        <v>4</v>
      </c>
      <c r="F6" s="20">
        <v>2</v>
      </c>
      <c r="G6" s="20" t="s">
        <v>71</v>
      </c>
      <c r="H6" s="20">
        <v>2</v>
      </c>
      <c r="I6" s="22" t="s">
        <v>71</v>
      </c>
      <c r="J6" s="22" t="s">
        <v>71</v>
      </c>
      <c r="K6" s="20">
        <v>1</v>
      </c>
      <c r="L6" s="20">
        <v>2</v>
      </c>
      <c r="M6" s="22" t="s">
        <v>71</v>
      </c>
      <c r="N6" s="20">
        <v>3</v>
      </c>
      <c r="O6" s="22" t="s">
        <v>71</v>
      </c>
      <c r="P6" s="20">
        <v>3</v>
      </c>
      <c r="Q6" s="22" t="s">
        <v>71</v>
      </c>
      <c r="R6" s="20">
        <v>1</v>
      </c>
      <c r="S6" s="9"/>
    </row>
    <row r="7" spans="1:19" x14ac:dyDescent="0.25">
      <c r="A7" s="1" t="s">
        <v>1</v>
      </c>
      <c r="B7" s="20">
        <v>2</v>
      </c>
      <c r="C7" s="20" t="s">
        <v>71</v>
      </c>
      <c r="D7" s="20">
        <v>4</v>
      </c>
      <c r="E7" s="20" t="s">
        <v>71</v>
      </c>
      <c r="F7" s="20" t="s">
        <v>71</v>
      </c>
      <c r="G7" s="20" t="s">
        <v>71</v>
      </c>
      <c r="H7" s="20">
        <v>3</v>
      </c>
      <c r="I7" s="20">
        <v>3</v>
      </c>
      <c r="J7" s="20">
        <v>2</v>
      </c>
      <c r="K7" s="20">
        <v>2</v>
      </c>
      <c r="L7" s="20" t="s">
        <v>71</v>
      </c>
      <c r="M7" s="22" t="s">
        <v>71</v>
      </c>
      <c r="N7" s="20">
        <v>1</v>
      </c>
      <c r="O7" s="20">
        <v>3</v>
      </c>
      <c r="P7" s="20">
        <v>2</v>
      </c>
      <c r="Q7" s="22" t="s">
        <v>71</v>
      </c>
      <c r="R7" s="22" t="s">
        <v>71</v>
      </c>
      <c r="S7" s="9"/>
    </row>
    <row r="8" spans="1:19" x14ac:dyDescent="0.25">
      <c r="A8" s="1" t="s">
        <v>6</v>
      </c>
      <c r="B8" s="20">
        <v>4</v>
      </c>
      <c r="C8" s="22" t="s">
        <v>71</v>
      </c>
      <c r="D8" s="20">
        <v>5</v>
      </c>
      <c r="E8" s="20" t="s">
        <v>71</v>
      </c>
      <c r="F8" s="20" t="s">
        <v>71</v>
      </c>
      <c r="G8" s="22" t="s">
        <v>71</v>
      </c>
      <c r="H8" s="20">
        <v>7</v>
      </c>
      <c r="I8" s="20" t="s">
        <v>71</v>
      </c>
      <c r="J8" s="20" t="s">
        <v>71</v>
      </c>
      <c r="K8" s="20" t="s">
        <v>71</v>
      </c>
      <c r="L8" s="22" t="s">
        <v>71</v>
      </c>
      <c r="M8" s="20">
        <v>2</v>
      </c>
      <c r="N8" s="20" t="s">
        <v>71</v>
      </c>
      <c r="O8" s="20">
        <v>8</v>
      </c>
      <c r="P8" s="20"/>
      <c r="Q8" s="20">
        <v>2</v>
      </c>
      <c r="R8" s="10"/>
      <c r="S8" s="9"/>
    </row>
    <row r="9" spans="1:19" x14ac:dyDescent="0.25">
      <c r="A9" s="1" t="s">
        <v>3</v>
      </c>
      <c r="B9" s="20">
        <v>6</v>
      </c>
      <c r="C9" s="20" t="s">
        <v>71</v>
      </c>
      <c r="D9" s="20">
        <v>9</v>
      </c>
      <c r="E9" s="20" t="s">
        <v>71</v>
      </c>
      <c r="F9" s="20">
        <v>5</v>
      </c>
      <c r="G9" s="20" t="s">
        <v>71</v>
      </c>
      <c r="H9" s="20">
        <v>11</v>
      </c>
      <c r="I9" s="20">
        <v>5</v>
      </c>
      <c r="J9" s="20" t="s">
        <v>71</v>
      </c>
      <c r="K9" s="20" t="s">
        <v>71</v>
      </c>
      <c r="L9" s="20">
        <v>5</v>
      </c>
      <c r="M9" s="20">
        <v>4</v>
      </c>
      <c r="N9" s="20">
        <v>9</v>
      </c>
      <c r="O9" s="20" t="s">
        <v>71</v>
      </c>
      <c r="P9" s="20">
        <v>9</v>
      </c>
      <c r="Q9" s="20">
        <v>7</v>
      </c>
      <c r="R9" s="20">
        <v>4</v>
      </c>
      <c r="S9" s="9"/>
    </row>
    <row r="10" spans="1:19" x14ac:dyDescent="0.25">
      <c r="A10" s="1" t="s">
        <v>9</v>
      </c>
      <c r="B10" s="20" t="s">
        <v>71</v>
      </c>
      <c r="C10" s="20" t="s">
        <v>71</v>
      </c>
      <c r="D10" s="20">
        <v>13</v>
      </c>
      <c r="E10" s="20">
        <v>11</v>
      </c>
      <c r="F10" s="20">
        <v>9</v>
      </c>
      <c r="G10" s="20">
        <v>6</v>
      </c>
      <c r="H10" s="20">
        <v>14</v>
      </c>
      <c r="I10" s="20" t="s">
        <v>71</v>
      </c>
      <c r="J10" s="20" t="s">
        <v>71</v>
      </c>
      <c r="K10" s="20" t="s">
        <v>71</v>
      </c>
      <c r="L10" s="20" t="s">
        <v>71</v>
      </c>
      <c r="M10" s="20">
        <v>7</v>
      </c>
      <c r="N10" s="20" t="s">
        <v>71</v>
      </c>
      <c r="O10" s="20">
        <v>12</v>
      </c>
      <c r="P10" s="20" t="s">
        <v>71</v>
      </c>
      <c r="Q10" s="20" t="s">
        <v>71</v>
      </c>
      <c r="R10" s="20">
        <v>3</v>
      </c>
      <c r="S10" s="9"/>
    </row>
    <row r="11" spans="1:19" x14ac:dyDescent="0.25">
      <c r="A11" s="1" t="s">
        <v>89</v>
      </c>
      <c r="B11" s="20" t="s">
        <v>71</v>
      </c>
      <c r="C11" s="20" t="s">
        <v>71</v>
      </c>
      <c r="D11" s="20" t="s">
        <v>71</v>
      </c>
      <c r="E11" s="20" t="s">
        <v>71</v>
      </c>
      <c r="F11" s="20" t="s">
        <v>71</v>
      </c>
      <c r="G11" s="20">
        <v>9</v>
      </c>
      <c r="H11" s="20" t="s">
        <v>71</v>
      </c>
      <c r="I11" s="20" t="s">
        <v>71</v>
      </c>
      <c r="J11" s="20" t="s">
        <v>71</v>
      </c>
      <c r="K11" s="20" t="s">
        <v>71</v>
      </c>
      <c r="L11" s="20">
        <v>12</v>
      </c>
      <c r="M11" s="20">
        <v>8</v>
      </c>
      <c r="N11" s="20">
        <v>15</v>
      </c>
      <c r="O11" s="20" t="s">
        <v>71</v>
      </c>
      <c r="P11" s="20" t="s">
        <v>71</v>
      </c>
      <c r="Q11" s="20">
        <v>12</v>
      </c>
      <c r="R11" s="20" t="s">
        <v>71</v>
      </c>
      <c r="S11" s="9"/>
    </row>
    <row r="12" spans="1:19" x14ac:dyDescent="0.25">
      <c r="A12" s="1" t="s">
        <v>5</v>
      </c>
      <c r="B12" s="20" t="s">
        <v>71</v>
      </c>
      <c r="C12" s="20" t="s">
        <v>71</v>
      </c>
      <c r="D12" s="20" t="s">
        <v>71</v>
      </c>
      <c r="E12" s="20">
        <v>12</v>
      </c>
      <c r="F12" s="20" t="s">
        <v>71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9"/>
    </row>
    <row r="13" spans="1:19" x14ac:dyDescent="0.25">
      <c r="A13" s="1" t="s">
        <v>90</v>
      </c>
      <c r="B13" s="20" t="s">
        <v>71</v>
      </c>
      <c r="C13" s="20">
        <v>9</v>
      </c>
      <c r="D13" s="20" t="s">
        <v>71</v>
      </c>
      <c r="E13" s="20">
        <v>15</v>
      </c>
      <c r="F13" s="20" t="s">
        <v>71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9"/>
    </row>
    <row r="14" spans="1:19" x14ac:dyDescent="0.25">
      <c r="A14" s="1" t="s">
        <v>12</v>
      </c>
      <c r="B14" s="20" t="s">
        <v>71</v>
      </c>
      <c r="C14" s="20" t="s">
        <v>71</v>
      </c>
      <c r="D14" s="20" t="s">
        <v>71</v>
      </c>
      <c r="E14" s="23">
        <v>7</v>
      </c>
      <c r="F14" s="20" t="s">
        <v>71</v>
      </c>
      <c r="G14" s="20">
        <v>2</v>
      </c>
      <c r="H14" s="20">
        <v>6</v>
      </c>
      <c r="I14" s="23">
        <v>11</v>
      </c>
      <c r="J14" s="20" t="s">
        <v>71</v>
      </c>
      <c r="K14" s="23">
        <v>7</v>
      </c>
      <c r="L14" s="20">
        <v>6</v>
      </c>
      <c r="M14" s="20" t="s">
        <v>71</v>
      </c>
      <c r="N14" s="20">
        <v>11</v>
      </c>
      <c r="O14" s="20">
        <v>4</v>
      </c>
      <c r="P14" s="20" t="s">
        <v>71</v>
      </c>
      <c r="Q14" s="20" t="s">
        <v>71</v>
      </c>
      <c r="R14" s="20" t="s">
        <v>71</v>
      </c>
      <c r="S14" s="9"/>
    </row>
    <row r="15" spans="1:19" x14ac:dyDescent="0.25">
      <c r="A15" s="1" t="s">
        <v>13</v>
      </c>
      <c r="B15" s="20" t="s">
        <v>71</v>
      </c>
      <c r="C15" s="22" t="s">
        <v>71</v>
      </c>
      <c r="D15" s="20">
        <v>8</v>
      </c>
      <c r="E15" s="20">
        <v>5</v>
      </c>
      <c r="F15" s="20" t="s">
        <v>71</v>
      </c>
      <c r="G15" s="20">
        <v>3</v>
      </c>
      <c r="H15" s="20">
        <v>9</v>
      </c>
      <c r="I15" s="20" t="s">
        <v>71</v>
      </c>
      <c r="J15" s="23">
        <v>9</v>
      </c>
      <c r="K15" s="23">
        <v>13</v>
      </c>
      <c r="L15" s="20" t="s">
        <v>71</v>
      </c>
      <c r="M15" s="20" t="s">
        <v>71</v>
      </c>
      <c r="N15" s="20">
        <v>10</v>
      </c>
      <c r="O15" s="20">
        <v>6</v>
      </c>
      <c r="P15" s="20">
        <v>11</v>
      </c>
      <c r="Q15" s="20">
        <v>4</v>
      </c>
      <c r="R15" s="20" t="s">
        <v>71</v>
      </c>
      <c r="S15" s="9"/>
    </row>
    <row r="16" spans="1:19" x14ac:dyDescent="0.25">
      <c r="A16" s="1" t="s">
        <v>27</v>
      </c>
      <c r="B16" s="20" t="s">
        <v>71</v>
      </c>
      <c r="C16" s="20" t="s">
        <v>71</v>
      </c>
      <c r="D16" s="20" t="s">
        <v>71</v>
      </c>
      <c r="E16" s="20" t="s">
        <v>71</v>
      </c>
      <c r="F16" s="20" t="s">
        <v>71</v>
      </c>
      <c r="G16" s="20" t="s">
        <v>71</v>
      </c>
      <c r="H16" s="20" t="s">
        <v>71</v>
      </c>
      <c r="I16" s="20">
        <v>12</v>
      </c>
      <c r="J16" s="20" t="s">
        <v>71</v>
      </c>
      <c r="K16" s="20" t="s">
        <v>71</v>
      </c>
      <c r="L16" s="20" t="s">
        <v>71</v>
      </c>
      <c r="M16" s="20" t="s">
        <v>71</v>
      </c>
      <c r="N16" s="20" t="s">
        <v>71</v>
      </c>
      <c r="O16" s="20">
        <v>15</v>
      </c>
      <c r="P16" s="20" t="s">
        <v>71</v>
      </c>
      <c r="Q16" s="20" t="s">
        <v>71</v>
      </c>
      <c r="R16" s="20">
        <v>8</v>
      </c>
      <c r="S16" s="9"/>
    </row>
    <row r="17" spans="1:19" x14ac:dyDescent="0.25">
      <c r="A17" s="1" t="s">
        <v>91</v>
      </c>
      <c r="B17" s="20">
        <v>9</v>
      </c>
      <c r="C17" s="20" t="s">
        <v>71</v>
      </c>
      <c r="D17" s="20" t="s">
        <v>71</v>
      </c>
      <c r="E17" s="20" t="s">
        <v>71</v>
      </c>
      <c r="F17" s="20" t="s">
        <v>72</v>
      </c>
      <c r="G17" s="20" t="s">
        <v>71</v>
      </c>
      <c r="H17" s="20" t="s">
        <v>97</v>
      </c>
      <c r="I17" s="20" t="s">
        <v>71</v>
      </c>
      <c r="J17" s="20">
        <v>8</v>
      </c>
      <c r="K17" s="20">
        <v>12</v>
      </c>
      <c r="L17" s="20" t="s">
        <v>71</v>
      </c>
      <c r="M17" s="20" t="s">
        <v>71</v>
      </c>
      <c r="N17" s="20" t="s">
        <v>71</v>
      </c>
      <c r="O17" s="20" t="s">
        <v>71</v>
      </c>
      <c r="P17" s="20" t="s">
        <v>71</v>
      </c>
      <c r="Q17" s="20" t="s">
        <v>71</v>
      </c>
      <c r="R17" s="20" t="s">
        <v>71</v>
      </c>
      <c r="S17" s="9"/>
    </row>
    <row r="18" spans="1:19" x14ac:dyDescent="0.25">
      <c r="A18" s="1" t="s">
        <v>92</v>
      </c>
      <c r="B18" s="20" t="s">
        <v>71</v>
      </c>
      <c r="C18" s="20" t="s">
        <v>97</v>
      </c>
      <c r="D18" s="20">
        <v>16</v>
      </c>
      <c r="E18" s="20" t="s">
        <v>71</v>
      </c>
      <c r="F18" s="20" t="s">
        <v>71</v>
      </c>
      <c r="G18" s="20" t="s">
        <v>71</v>
      </c>
      <c r="H18" s="20">
        <v>16</v>
      </c>
      <c r="I18" s="20" t="s">
        <v>71</v>
      </c>
      <c r="J18" s="20" t="s">
        <v>71</v>
      </c>
      <c r="K18" s="20" t="s">
        <v>71</v>
      </c>
      <c r="L18" s="20">
        <v>14</v>
      </c>
      <c r="M18" s="20" t="s">
        <v>71</v>
      </c>
      <c r="N18" s="20">
        <v>17</v>
      </c>
      <c r="O18" s="20" t="s">
        <v>71</v>
      </c>
      <c r="P18" s="20">
        <v>16</v>
      </c>
      <c r="Q18" s="20" t="s">
        <v>71</v>
      </c>
      <c r="R18" s="20" t="s">
        <v>71</v>
      </c>
      <c r="S18" s="9"/>
    </row>
    <row r="19" spans="1:19" x14ac:dyDescent="0.25">
      <c r="A19" s="1" t="s">
        <v>93</v>
      </c>
      <c r="B19" s="20">
        <v>10</v>
      </c>
      <c r="C19" s="20" t="s">
        <v>97</v>
      </c>
      <c r="D19" s="20">
        <v>15</v>
      </c>
      <c r="E19" s="20" t="s">
        <v>71</v>
      </c>
      <c r="F19" s="20">
        <v>10</v>
      </c>
      <c r="G19" s="20" t="s">
        <v>71</v>
      </c>
      <c r="H19" s="20" t="s">
        <v>71</v>
      </c>
      <c r="I19" s="20" t="s">
        <v>71</v>
      </c>
      <c r="J19" s="20" t="s">
        <v>71</v>
      </c>
      <c r="K19" s="20" t="s">
        <v>71</v>
      </c>
      <c r="L19" s="20">
        <v>13</v>
      </c>
      <c r="M19" s="20">
        <v>9</v>
      </c>
      <c r="N19" s="20">
        <v>16</v>
      </c>
      <c r="O19" s="20">
        <v>13</v>
      </c>
      <c r="P19" s="20">
        <v>17</v>
      </c>
      <c r="Q19" s="20" t="s">
        <v>71</v>
      </c>
      <c r="R19" s="20">
        <v>7</v>
      </c>
      <c r="S19" s="9"/>
    </row>
    <row r="20" spans="1:19" x14ac:dyDescent="0.25">
      <c r="A20" s="1" t="s">
        <v>16</v>
      </c>
      <c r="B20" s="20" t="s">
        <v>71</v>
      </c>
      <c r="C20" s="20" t="s">
        <v>71</v>
      </c>
      <c r="D20" s="20">
        <v>12</v>
      </c>
      <c r="E20" s="20">
        <v>14</v>
      </c>
      <c r="F20" s="20">
        <v>7</v>
      </c>
      <c r="G20" s="20" t="s">
        <v>71</v>
      </c>
      <c r="H20" s="20" t="s">
        <v>71</v>
      </c>
      <c r="I20" s="20">
        <v>7</v>
      </c>
      <c r="J20" s="20" t="s">
        <v>71</v>
      </c>
      <c r="K20" s="20">
        <v>9</v>
      </c>
      <c r="L20" s="20">
        <v>10</v>
      </c>
      <c r="M20" s="20" t="s">
        <v>71</v>
      </c>
      <c r="N20" s="20" t="s">
        <v>71</v>
      </c>
      <c r="O20" s="20">
        <v>9</v>
      </c>
      <c r="P20" s="20">
        <v>13</v>
      </c>
      <c r="Q20" s="20">
        <v>11</v>
      </c>
      <c r="R20" s="20">
        <v>6</v>
      </c>
      <c r="S20" s="9"/>
    </row>
    <row r="21" spans="1:19" x14ac:dyDescent="0.25">
      <c r="A21" s="1" t="s">
        <v>94</v>
      </c>
      <c r="B21" s="20" t="s">
        <v>71</v>
      </c>
      <c r="C21" s="20" t="s">
        <v>71</v>
      </c>
      <c r="D21" s="20">
        <v>14</v>
      </c>
      <c r="E21" s="20" t="s">
        <v>71</v>
      </c>
      <c r="F21" s="20" t="s">
        <v>71</v>
      </c>
      <c r="G21" s="20">
        <v>8</v>
      </c>
      <c r="H21" s="20">
        <v>13</v>
      </c>
      <c r="I21" s="20">
        <v>10</v>
      </c>
      <c r="J21" s="20" t="s">
        <v>71</v>
      </c>
      <c r="K21" s="20">
        <v>8</v>
      </c>
      <c r="L21" s="20" t="s">
        <v>71</v>
      </c>
      <c r="M21" s="20" t="s">
        <v>71</v>
      </c>
      <c r="N21" s="20">
        <v>14</v>
      </c>
      <c r="O21" s="20">
        <v>11</v>
      </c>
      <c r="P21" s="20">
        <v>15</v>
      </c>
      <c r="Q21" s="20">
        <v>9</v>
      </c>
      <c r="R21" s="20" t="s">
        <v>71</v>
      </c>
      <c r="S21" s="9"/>
    </row>
    <row r="22" spans="1:19" x14ac:dyDescent="0.25">
      <c r="A22" s="1" t="s">
        <v>7</v>
      </c>
      <c r="B22" s="20">
        <v>8</v>
      </c>
      <c r="C22" s="20" t="s">
        <v>71</v>
      </c>
      <c r="D22" s="20">
        <v>11</v>
      </c>
      <c r="E22" s="20">
        <v>9</v>
      </c>
      <c r="F22" s="20" t="s">
        <v>71</v>
      </c>
      <c r="G22" s="22">
        <v>10</v>
      </c>
      <c r="H22" s="20">
        <v>4</v>
      </c>
      <c r="I22" s="20" t="s">
        <v>71</v>
      </c>
      <c r="J22" s="20">
        <v>6</v>
      </c>
      <c r="K22" s="20" t="s">
        <v>71</v>
      </c>
      <c r="L22" s="20">
        <v>3</v>
      </c>
      <c r="M22" s="20" t="s">
        <v>71</v>
      </c>
      <c r="N22" s="20">
        <v>8</v>
      </c>
      <c r="O22" s="20">
        <v>7</v>
      </c>
      <c r="P22" s="20" t="s">
        <v>71</v>
      </c>
      <c r="Q22" s="20" t="s">
        <v>71</v>
      </c>
      <c r="R22" s="20" t="s">
        <v>71</v>
      </c>
      <c r="S22" s="9"/>
    </row>
    <row r="23" spans="1:19" x14ac:dyDescent="0.25">
      <c r="A23" s="1" t="s">
        <v>19</v>
      </c>
      <c r="B23" s="20" t="s">
        <v>71</v>
      </c>
      <c r="C23" s="20">
        <v>7</v>
      </c>
      <c r="D23" s="20">
        <v>9</v>
      </c>
      <c r="E23" s="20">
        <v>6</v>
      </c>
      <c r="F23" s="20" t="s">
        <v>71</v>
      </c>
      <c r="G23" s="20">
        <v>4</v>
      </c>
      <c r="H23" s="20">
        <v>8</v>
      </c>
      <c r="I23" s="20">
        <v>4</v>
      </c>
      <c r="J23" s="20" t="s">
        <v>71</v>
      </c>
      <c r="K23" s="21">
        <v>6</v>
      </c>
      <c r="L23" s="20">
        <v>9</v>
      </c>
      <c r="M23" s="20" t="s">
        <v>71</v>
      </c>
      <c r="N23" s="20" t="s">
        <v>71</v>
      </c>
      <c r="O23" s="20" t="s">
        <v>71</v>
      </c>
      <c r="P23" s="20">
        <v>8</v>
      </c>
      <c r="Q23" s="20">
        <v>5</v>
      </c>
      <c r="R23" s="20">
        <v>2</v>
      </c>
      <c r="S23" s="9"/>
    </row>
    <row r="24" spans="1:19" x14ac:dyDescent="0.25">
      <c r="A24" s="1" t="s">
        <v>20</v>
      </c>
      <c r="B24" s="20">
        <v>5</v>
      </c>
      <c r="C24" s="20">
        <v>2</v>
      </c>
      <c r="D24" s="20">
        <v>2</v>
      </c>
      <c r="E24" s="20" t="s">
        <v>71</v>
      </c>
      <c r="F24" s="20" t="s">
        <v>71</v>
      </c>
      <c r="G24" s="20">
        <v>1</v>
      </c>
      <c r="H24" s="20">
        <v>5</v>
      </c>
      <c r="I24" s="20">
        <v>2</v>
      </c>
      <c r="J24" s="20" t="s">
        <v>71</v>
      </c>
      <c r="K24" s="20" t="s">
        <v>71</v>
      </c>
      <c r="L24" s="20" t="s">
        <v>71</v>
      </c>
      <c r="M24" s="20" t="s">
        <v>71</v>
      </c>
      <c r="N24" s="20">
        <v>5</v>
      </c>
      <c r="O24" s="20">
        <v>2</v>
      </c>
      <c r="P24" s="20">
        <v>5</v>
      </c>
      <c r="Q24" s="20" t="s">
        <v>71</v>
      </c>
      <c r="R24" s="20" t="s">
        <v>71</v>
      </c>
      <c r="S24" s="9"/>
    </row>
    <row r="25" spans="1:19" x14ac:dyDescent="0.25">
      <c r="A25" s="1" t="s">
        <v>21</v>
      </c>
      <c r="B25" s="20">
        <v>3</v>
      </c>
      <c r="C25" s="20">
        <v>6</v>
      </c>
      <c r="D25" s="20">
        <v>3</v>
      </c>
      <c r="E25" s="20">
        <v>3</v>
      </c>
      <c r="F25" s="20">
        <v>3</v>
      </c>
      <c r="G25" s="22">
        <v>11</v>
      </c>
      <c r="H25" s="20">
        <v>12</v>
      </c>
      <c r="I25" s="20" t="s">
        <v>71</v>
      </c>
      <c r="J25" s="20">
        <v>3</v>
      </c>
      <c r="K25" s="20">
        <v>3</v>
      </c>
      <c r="L25" s="20" t="s">
        <v>71</v>
      </c>
      <c r="M25" s="20" t="s">
        <v>71</v>
      </c>
      <c r="N25" s="20">
        <v>4</v>
      </c>
      <c r="O25" s="20" t="s">
        <v>71</v>
      </c>
      <c r="P25" s="20">
        <v>4</v>
      </c>
      <c r="Q25" s="20" t="s">
        <v>71</v>
      </c>
      <c r="R25" s="20" t="s">
        <v>71</v>
      </c>
      <c r="S25" s="9"/>
    </row>
    <row r="26" spans="1:19" x14ac:dyDescent="0.25">
      <c r="A26" s="1" t="s">
        <v>95</v>
      </c>
      <c r="B26" s="20" t="s">
        <v>71</v>
      </c>
      <c r="C26" s="20" t="s">
        <v>71</v>
      </c>
      <c r="D26" s="20" t="s">
        <v>71</v>
      </c>
      <c r="E26" s="20">
        <v>13</v>
      </c>
      <c r="F26" s="23">
        <v>8</v>
      </c>
      <c r="G26" s="20" t="s">
        <v>71</v>
      </c>
      <c r="H26" s="20" t="s">
        <v>71</v>
      </c>
      <c r="I26" s="20">
        <v>9</v>
      </c>
      <c r="J26" s="20">
        <v>5</v>
      </c>
      <c r="K26" s="20">
        <v>10</v>
      </c>
      <c r="L26" s="20">
        <v>11</v>
      </c>
      <c r="M26" s="20">
        <v>6</v>
      </c>
      <c r="N26" s="20">
        <v>12</v>
      </c>
      <c r="O26" s="20" t="s">
        <v>71</v>
      </c>
      <c r="P26" s="20" t="s">
        <v>71</v>
      </c>
      <c r="Q26" s="20">
        <v>10</v>
      </c>
      <c r="R26" s="20" t="s">
        <v>71</v>
      </c>
      <c r="S26" s="9"/>
    </row>
    <row r="27" spans="1:19" x14ac:dyDescent="0.25">
      <c r="A27" s="1" t="s">
        <v>23</v>
      </c>
      <c r="B27" s="20" t="s">
        <v>71</v>
      </c>
      <c r="C27" s="20">
        <v>5</v>
      </c>
      <c r="D27" s="20">
        <v>6</v>
      </c>
      <c r="E27" s="20">
        <v>8</v>
      </c>
      <c r="F27" s="20">
        <v>6</v>
      </c>
      <c r="G27" s="20" t="s">
        <v>71</v>
      </c>
      <c r="H27" s="20">
        <v>10</v>
      </c>
      <c r="I27" s="20">
        <v>6</v>
      </c>
      <c r="J27" s="20" t="s">
        <v>71</v>
      </c>
      <c r="K27" s="20">
        <v>5</v>
      </c>
      <c r="L27" s="20">
        <v>4</v>
      </c>
      <c r="M27" s="20">
        <v>3</v>
      </c>
      <c r="N27" s="20">
        <v>6</v>
      </c>
      <c r="O27" s="20" t="s">
        <v>71</v>
      </c>
      <c r="P27" s="20">
        <v>7</v>
      </c>
      <c r="Q27" s="20">
        <v>8</v>
      </c>
      <c r="R27" s="20" t="s">
        <v>71</v>
      </c>
      <c r="S27" s="9"/>
    </row>
  </sheetData>
  <conditionalFormatting sqref="B2:O10 L11:N11 G11 B12:O25 Q2:R27 B27:O27 B26 E26:O26">
    <cfRule type="cellIs" dxfId="209" priority="64" operator="between">
      <formula>7</formula>
      <formula>26</formula>
    </cfRule>
    <cfRule type="cellIs" dxfId="208" priority="65" operator="between">
      <formula>2</formula>
      <formula>6</formula>
    </cfRule>
    <cfRule type="cellIs" dxfId="207" priority="66" operator="equal">
      <formula>1</formula>
    </cfRule>
  </conditionalFormatting>
  <conditionalFormatting sqref="P2:P9 P15 P18:P25 P27">
    <cfRule type="cellIs" dxfId="206" priority="61" operator="between">
      <formula>7</formula>
      <formula>26</formula>
    </cfRule>
    <cfRule type="cellIs" dxfId="205" priority="62" operator="between">
      <formula>2</formula>
      <formula>6</formula>
    </cfRule>
    <cfRule type="cellIs" dxfId="204" priority="63" operator="equal">
      <formula>1</formula>
    </cfRule>
  </conditionalFormatting>
  <conditionalFormatting sqref="P13">
    <cfRule type="cellIs" dxfId="203" priority="58" operator="between">
      <formula>7</formula>
      <formula>26</formula>
    </cfRule>
    <cfRule type="cellIs" dxfId="202" priority="59" operator="between">
      <formula>2</formula>
      <formula>6</formula>
    </cfRule>
    <cfRule type="cellIs" dxfId="201" priority="60" operator="equal">
      <formula>1</formula>
    </cfRule>
  </conditionalFormatting>
  <conditionalFormatting sqref="P12">
    <cfRule type="cellIs" dxfId="200" priority="55" operator="between">
      <formula>7</formula>
      <formula>26</formula>
    </cfRule>
    <cfRule type="cellIs" dxfId="199" priority="56" operator="between">
      <formula>2</formula>
      <formula>6</formula>
    </cfRule>
    <cfRule type="cellIs" dxfId="198" priority="57" operator="equal">
      <formula>1</formula>
    </cfRule>
  </conditionalFormatting>
  <conditionalFormatting sqref="P10">
    <cfRule type="cellIs" dxfId="197" priority="52" operator="between">
      <formula>7</formula>
      <formula>26</formula>
    </cfRule>
    <cfRule type="cellIs" dxfId="196" priority="53" operator="between">
      <formula>2</formula>
      <formula>6</formula>
    </cfRule>
    <cfRule type="cellIs" dxfId="195" priority="54" operator="equal">
      <formula>1</formula>
    </cfRule>
  </conditionalFormatting>
  <conditionalFormatting sqref="P11">
    <cfRule type="cellIs" dxfId="194" priority="49" operator="between">
      <formula>7</formula>
      <formula>26</formula>
    </cfRule>
    <cfRule type="cellIs" dxfId="193" priority="50" operator="between">
      <formula>2</formula>
      <formula>6</formula>
    </cfRule>
    <cfRule type="cellIs" dxfId="192" priority="51" operator="equal">
      <formula>1</formula>
    </cfRule>
  </conditionalFormatting>
  <conditionalFormatting sqref="O11">
    <cfRule type="cellIs" dxfId="191" priority="46" operator="between">
      <formula>7</formula>
      <formula>26</formula>
    </cfRule>
    <cfRule type="cellIs" dxfId="190" priority="47" operator="between">
      <formula>2</formula>
      <formula>6</formula>
    </cfRule>
    <cfRule type="cellIs" dxfId="189" priority="48" operator="equal">
      <formula>1</formula>
    </cfRule>
  </conditionalFormatting>
  <conditionalFormatting sqref="K11">
    <cfRule type="cellIs" dxfId="188" priority="43" operator="between">
      <formula>7</formula>
      <formula>26</formula>
    </cfRule>
    <cfRule type="cellIs" dxfId="187" priority="44" operator="between">
      <formula>2</formula>
      <formula>6</formula>
    </cfRule>
    <cfRule type="cellIs" dxfId="186" priority="45" operator="equal">
      <formula>1</formula>
    </cfRule>
  </conditionalFormatting>
  <conditionalFormatting sqref="J11">
    <cfRule type="cellIs" dxfId="185" priority="40" operator="between">
      <formula>7</formula>
      <formula>26</formula>
    </cfRule>
    <cfRule type="cellIs" dxfId="184" priority="41" operator="between">
      <formula>2</formula>
      <formula>6</formula>
    </cfRule>
    <cfRule type="cellIs" dxfId="183" priority="42" operator="equal">
      <formula>1</formula>
    </cfRule>
  </conditionalFormatting>
  <conditionalFormatting sqref="I11">
    <cfRule type="cellIs" dxfId="182" priority="37" operator="between">
      <formula>7</formula>
      <formula>26</formula>
    </cfRule>
    <cfRule type="cellIs" dxfId="181" priority="38" operator="between">
      <formula>2</formula>
      <formula>6</formula>
    </cfRule>
    <cfRule type="cellIs" dxfId="180" priority="39" operator="equal">
      <formula>1</formula>
    </cfRule>
  </conditionalFormatting>
  <conditionalFormatting sqref="H11">
    <cfRule type="cellIs" dxfId="179" priority="34" operator="between">
      <formula>7</formula>
      <formula>26</formula>
    </cfRule>
    <cfRule type="cellIs" dxfId="178" priority="35" operator="between">
      <formula>2</formula>
      <formula>6</formula>
    </cfRule>
    <cfRule type="cellIs" dxfId="177" priority="36" operator="equal">
      <formula>1</formula>
    </cfRule>
  </conditionalFormatting>
  <conditionalFormatting sqref="F11">
    <cfRule type="cellIs" dxfId="176" priority="31" operator="between">
      <formula>7</formula>
      <formula>26</formula>
    </cfRule>
    <cfRule type="cellIs" dxfId="175" priority="32" operator="between">
      <formula>2</formula>
      <formula>6</formula>
    </cfRule>
    <cfRule type="cellIs" dxfId="174" priority="33" operator="equal">
      <formula>1</formula>
    </cfRule>
  </conditionalFormatting>
  <conditionalFormatting sqref="E11">
    <cfRule type="cellIs" dxfId="173" priority="28" operator="between">
      <formula>7</formula>
      <formula>26</formula>
    </cfRule>
    <cfRule type="cellIs" dxfId="172" priority="29" operator="between">
      <formula>2</formula>
      <formula>6</formula>
    </cfRule>
    <cfRule type="cellIs" dxfId="171" priority="30" operator="equal">
      <formula>1</formula>
    </cfRule>
  </conditionalFormatting>
  <conditionalFormatting sqref="D11">
    <cfRule type="cellIs" dxfId="170" priority="25" operator="between">
      <formula>7</formula>
      <formula>26</formula>
    </cfRule>
    <cfRule type="cellIs" dxfId="169" priority="26" operator="between">
      <formula>2</formula>
      <formula>6</formula>
    </cfRule>
    <cfRule type="cellIs" dxfId="168" priority="27" operator="equal">
      <formula>1</formula>
    </cfRule>
  </conditionalFormatting>
  <conditionalFormatting sqref="C11">
    <cfRule type="cellIs" dxfId="167" priority="22" operator="between">
      <formula>7</formula>
      <formula>26</formula>
    </cfRule>
    <cfRule type="cellIs" dxfId="166" priority="23" operator="between">
      <formula>2</formula>
      <formula>6</formula>
    </cfRule>
    <cfRule type="cellIs" dxfId="165" priority="24" operator="equal">
      <formula>1</formula>
    </cfRule>
  </conditionalFormatting>
  <conditionalFormatting sqref="B11">
    <cfRule type="cellIs" dxfId="164" priority="19" operator="between">
      <formula>7</formula>
      <formula>26</formula>
    </cfRule>
    <cfRule type="cellIs" dxfId="163" priority="20" operator="between">
      <formula>2</formula>
      <formula>6</formula>
    </cfRule>
    <cfRule type="cellIs" dxfId="162" priority="21" operator="equal">
      <formula>1</formula>
    </cfRule>
  </conditionalFormatting>
  <conditionalFormatting sqref="P14">
    <cfRule type="cellIs" dxfId="161" priority="16" operator="between">
      <formula>7</formula>
      <formula>26</formula>
    </cfRule>
    <cfRule type="cellIs" dxfId="160" priority="17" operator="between">
      <formula>2</formula>
      <formula>6</formula>
    </cfRule>
    <cfRule type="cellIs" dxfId="159" priority="18" operator="equal">
      <formula>1</formula>
    </cfRule>
  </conditionalFormatting>
  <conditionalFormatting sqref="P17">
    <cfRule type="cellIs" dxfId="158" priority="13" operator="between">
      <formula>7</formula>
      <formula>26</formula>
    </cfRule>
    <cfRule type="cellIs" dxfId="157" priority="14" operator="between">
      <formula>2</formula>
      <formula>6</formula>
    </cfRule>
    <cfRule type="cellIs" dxfId="156" priority="15" operator="equal">
      <formula>1</formula>
    </cfRule>
  </conditionalFormatting>
  <conditionalFormatting sqref="P26">
    <cfRule type="cellIs" dxfId="155" priority="10" operator="between">
      <formula>7</formula>
      <formula>26</formula>
    </cfRule>
    <cfRule type="cellIs" dxfId="154" priority="11" operator="between">
      <formula>2</formula>
      <formula>6</formula>
    </cfRule>
    <cfRule type="cellIs" dxfId="153" priority="12" operator="equal">
      <formula>1</formula>
    </cfRule>
  </conditionalFormatting>
  <conditionalFormatting sqref="P16">
    <cfRule type="cellIs" dxfId="152" priority="7" operator="between">
      <formula>7</formula>
      <formula>26</formula>
    </cfRule>
    <cfRule type="cellIs" dxfId="151" priority="8" operator="between">
      <formula>2</formula>
      <formula>6</formula>
    </cfRule>
    <cfRule type="cellIs" dxfId="150" priority="9" operator="equal">
      <formula>1</formula>
    </cfRule>
  </conditionalFormatting>
  <conditionalFormatting sqref="C26">
    <cfRule type="cellIs" dxfId="149" priority="4" operator="between">
      <formula>7</formula>
      <formula>26</formula>
    </cfRule>
    <cfRule type="cellIs" dxfId="148" priority="5" operator="between">
      <formula>2</formula>
      <formula>6</formula>
    </cfRule>
    <cfRule type="cellIs" dxfId="147" priority="6" operator="equal">
      <formula>1</formula>
    </cfRule>
  </conditionalFormatting>
  <conditionalFormatting sqref="D26">
    <cfRule type="cellIs" dxfId="146" priority="1" operator="between">
      <formula>7</formula>
      <formula>26</formula>
    </cfRule>
    <cfRule type="cellIs" dxfId="145" priority="2" operator="between">
      <formula>2</formula>
      <formula>6</formula>
    </cfRule>
    <cfRule type="cellIs" dxfId="144" priority="3" operator="equal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topLeftCell="C1" zoomScale="60" zoomScaleNormal="60" workbookViewId="0">
      <selection activeCell="T2" sqref="T2"/>
    </sheetView>
  </sheetViews>
  <sheetFormatPr defaultRowHeight="15" x14ac:dyDescent="0.25"/>
  <cols>
    <col min="1" max="1" width="21.42578125" customWidth="1"/>
    <col min="2" max="4" width="8.7109375" style="5" customWidth="1"/>
    <col min="5" max="5" width="8.7109375" style="27" customWidth="1"/>
    <col min="6" max="8" width="8.7109375" style="5" customWidth="1"/>
    <col min="9" max="9" width="8.7109375" style="27" customWidth="1"/>
    <col min="10" max="12" width="8.7109375" style="5" customWidth="1"/>
    <col min="13" max="13" width="8.7109375" style="27" customWidth="1"/>
    <col min="14" max="16" width="8.7109375" style="5" customWidth="1"/>
    <col min="17" max="17" width="8.7109375" style="27" customWidth="1"/>
    <col min="18" max="20" width="8.7109375" style="5" customWidth="1"/>
    <col min="21" max="21" width="9.140625" style="8"/>
    <col min="22" max="22" width="9.140625" style="5"/>
    <col min="23" max="23" width="7.140625" style="1" customWidth="1"/>
  </cols>
  <sheetData>
    <row r="1" spans="1:23" s="1" customFormat="1" x14ac:dyDescent="0.25">
      <c r="B1" s="11" t="s">
        <v>126</v>
      </c>
      <c r="C1" s="11" t="s">
        <v>43</v>
      </c>
      <c r="D1" s="11" t="s">
        <v>109</v>
      </c>
      <c r="E1" s="11" t="s">
        <v>127</v>
      </c>
      <c r="F1" s="11" t="s">
        <v>32</v>
      </c>
      <c r="G1" s="11" t="s">
        <v>31</v>
      </c>
      <c r="H1" s="11" t="s">
        <v>128</v>
      </c>
      <c r="I1" s="11" t="s">
        <v>33</v>
      </c>
      <c r="J1" s="11" t="s">
        <v>41</v>
      </c>
      <c r="K1" s="11" t="s">
        <v>35</v>
      </c>
      <c r="L1" s="11" t="s">
        <v>36</v>
      </c>
      <c r="M1" s="11" t="s">
        <v>37</v>
      </c>
      <c r="N1" s="11" t="s">
        <v>38</v>
      </c>
      <c r="O1" s="11" t="s">
        <v>39</v>
      </c>
      <c r="P1" s="11" t="s">
        <v>129</v>
      </c>
      <c r="Q1" s="11" t="s">
        <v>42</v>
      </c>
      <c r="R1" s="11" t="s">
        <v>130</v>
      </c>
      <c r="S1" s="11" t="s">
        <v>28</v>
      </c>
      <c r="T1" s="11" t="s">
        <v>132</v>
      </c>
      <c r="U1" s="8" t="s">
        <v>45</v>
      </c>
      <c r="V1" s="4"/>
      <c r="W1" s="1" t="s">
        <v>165</v>
      </c>
    </row>
    <row r="2" spans="1:23" x14ac:dyDescent="0.25">
      <c r="A2" s="1" t="str">
        <f>'F110 Times'!A2</f>
        <v>Jenson Button</v>
      </c>
      <c r="B2" s="25">
        <f>'F110 Times'!E2</f>
        <v>1.180333333333337</v>
      </c>
      <c r="C2" s="24">
        <f>'F110 Times'!I2</f>
        <v>0.43800000000000239</v>
      </c>
      <c r="D2" s="25">
        <f>'F110 Times'!M2</f>
        <v>4.2489999999999952</v>
      </c>
      <c r="E2" s="28">
        <f>'F110 Times'!Q2</f>
        <v>0.31366666666666276</v>
      </c>
      <c r="F2" s="24">
        <f>'F110 Times'!U2</f>
        <v>0.67100000000000648</v>
      </c>
      <c r="G2" s="24">
        <f>'F110 Times'!Y2</f>
        <v>0.69566666666666777</v>
      </c>
      <c r="H2" s="25">
        <f>'F110 Times'!AC2</f>
        <v>0.35233333333333405</v>
      </c>
      <c r="I2" s="28" t="e">
        <f>'F110 Times'!AG2</f>
        <v>#DIV/0!</v>
      </c>
      <c r="J2" s="24" t="e">
        <f>'F110 Times'!AK2</f>
        <v>#DIV/0!</v>
      </c>
      <c r="K2" s="24" t="e">
        <f>'F110 Times'!AO2</f>
        <v>#DIV/0!</v>
      </c>
      <c r="L2" s="24" t="e">
        <f>'F110 Times'!AS2</f>
        <v>#DIV/0!</v>
      </c>
      <c r="M2" s="27" t="e">
        <f>'F110 Times'!AW2</f>
        <v>#DIV/0!</v>
      </c>
      <c r="N2" s="24" t="e">
        <f>'F110 Times'!BA2</f>
        <v>#DIV/0!</v>
      </c>
      <c r="O2" s="25" t="e">
        <f>'F110 Times'!BE2</f>
        <v>#DIV/0!</v>
      </c>
      <c r="P2" s="25" t="e">
        <f>'F110 Times'!BI2</f>
        <v>#DIV/0!</v>
      </c>
      <c r="Q2" s="27" t="e">
        <f>'F110 Times'!BM2</f>
        <v>#DIV/0!</v>
      </c>
      <c r="R2" s="27" t="e">
        <f>'F110 Times'!BQ2</f>
        <v>#DIV/0!</v>
      </c>
      <c r="S2" s="24"/>
      <c r="T2" s="24"/>
      <c r="U2" s="8">
        <f>(V2-0.996)/W2</f>
        <v>0.40611764705882386</v>
      </c>
      <c r="V2" s="7">
        <f>SUM(B2:H2)</f>
        <v>7.9000000000000057</v>
      </c>
      <c r="W2" s="1">
        <v>17</v>
      </c>
    </row>
    <row r="3" spans="1:23" x14ac:dyDescent="0.25">
      <c r="A3" s="1" t="str">
        <f>'F110 Times'!A3</f>
        <v>Lewis Hamilton</v>
      </c>
      <c r="B3" s="24">
        <f>'F110 Times'!E3</f>
        <v>0.75033333333333019</v>
      </c>
      <c r="C3" s="24">
        <f>'F110 Times'!I3</f>
        <v>0.85200000000000387</v>
      </c>
      <c r="D3" s="24">
        <f>'F110 Times'!M3</f>
        <v>5.0879999999999939</v>
      </c>
      <c r="E3" s="27">
        <f>'F110 Times'!Q3</f>
        <v>0</v>
      </c>
      <c r="F3" s="24">
        <f>'F110 Times'!U3</f>
        <v>0.63416666666667254</v>
      </c>
      <c r="G3" s="24">
        <f>'F110 Times'!Y3</f>
        <v>0.4373333333333278</v>
      </c>
      <c r="H3" s="24">
        <f>'F110 Times'!AC3</f>
        <v>0.18566666666666265</v>
      </c>
      <c r="I3" s="27" t="e">
        <f>'F110 Times'!AG3</f>
        <v>#DIV/0!</v>
      </c>
      <c r="J3" s="25" t="e">
        <f>'F110 Times'!AK3</f>
        <v>#DIV/0!</v>
      </c>
      <c r="K3" s="24" t="e">
        <f>'F110 Times'!AO3</f>
        <v>#DIV/0!</v>
      </c>
      <c r="L3" s="24" t="e">
        <f>'F110 Times'!AS3</f>
        <v>#DIV/0!</v>
      </c>
      <c r="M3" s="27" t="e">
        <f>'F110 Times'!AW3</f>
        <v>#DIV/0!</v>
      </c>
      <c r="N3" s="24" t="e">
        <f>'F110 Times'!BA3</f>
        <v>#DIV/0!</v>
      </c>
      <c r="O3" s="24" t="e">
        <f>'F110 Times'!BE3</f>
        <v>#DIV/0!</v>
      </c>
      <c r="P3" s="24" t="e">
        <f>'F110 Times'!BI3</f>
        <v>#DIV/0!</v>
      </c>
      <c r="Q3" s="27" t="e">
        <f>'F110 Times'!BM3</f>
        <v>#DIV/0!</v>
      </c>
      <c r="R3" s="27" t="e">
        <f>'F110 Times'!BQ3</f>
        <v>#DIV/0!</v>
      </c>
      <c r="S3" s="24"/>
      <c r="T3" s="24"/>
      <c r="U3" s="8">
        <f t="shared" ref="U3:U29" si="0">(V3-0.996)/W3</f>
        <v>0.40891176470588181</v>
      </c>
      <c r="V3" s="7">
        <f t="shared" ref="V3:V29" si="1">SUM(B3:H3)</f>
        <v>7.9474999999999909</v>
      </c>
      <c r="W3" s="1">
        <v>17</v>
      </c>
    </row>
    <row r="4" spans="1:23" x14ac:dyDescent="0.25">
      <c r="A4" s="1" t="str">
        <f>'F110 Times'!A4</f>
        <v>Michael Schumacher</v>
      </c>
      <c r="B4" s="24">
        <f>'F110 Times'!E4</f>
        <v>1.0693333333333328</v>
      </c>
      <c r="C4" s="25">
        <f>'F110 Times'!I4</f>
        <v>0.78666666666666174</v>
      </c>
      <c r="D4" s="24">
        <f>'F110 Times'!M4</f>
        <v>2.8233333333333235</v>
      </c>
      <c r="E4" s="27">
        <f>'F110 Times'!Q4</f>
        <v>0.74733333333334429</v>
      </c>
      <c r="F4" s="25">
        <f>'F110 Times'!U4</f>
        <v>1.1060000000000088</v>
      </c>
      <c r="G4" s="24">
        <f>'F110 Times'!Y4</f>
        <v>0.53566666666667118</v>
      </c>
      <c r="H4" s="24">
        <f>'F110 Times'!AC4</f>
        <v>0.49833333333334906</v>
      </c>
      <c r="I4" s="27" t="e">
        <f>'F110 Times'!AG4</f>
        <v>#DIV/0!</v>
      </c>
      <c r="J4" s="24" t="e">
        <f>'F110 Times'!AK4</f>
        <v>#DIV/0!</v>
      </c>
      <c r="K4" s="25" t="e">
        <f>'F110 Times'!AO4</f>
        <v>#DIV/0!</v>
      </c>
      <c r="L4" s="24" t="e">
        <f>'F110 Times'!AS4</f>
        <v>#DIV/0!</v>
      </c>
      <c r="M4" s="28" t="e">
        <f>'F110 Times'!AW4</f>
        <v>#DIV/0!</v>
      </c>
      <c r="N4" s="24" t="e">
        <f>'F110 Times'!BA4</f>
        <v>#DIV/0!</v>
      </c>
      <c r="O4" s="24" t="e">
        <f>'F110 Times'!BE4</f>
        <v>#DIV/0!</v>
      </c>
      <c r="P4" s="25" t="e">
        <f>'F110 Times'!BI4</f>
        <v>#DIV/0!</v>
      </c>
      <c r="Q4" s="28" t="e">
        <f>'F110 Times'!BM4</f>
        <v>#DIV/0!</v>
      </c>
      <c r="R4" s="27" t="e">
        <f>'F110 Times'!BQ4</f>
        <v>#DIV/0!</v>
      </c>
      <c r="S4" s="24"/>
      <c r="T4" s="24"/>
      <c r="U4" s="8">
        <f t="shared" si="0"/>
        <v>0.38650980392157003</v>
      </c>
      <c r="V4" s="7">
        <f t="shared" si="1"/>
        <v>7.5666666666666913</v>
      </c>
      <c r="W4" s="1">
        <v>17</v>
      </c>
    </row>
    <row r="5" spans="1:23" x14ac:dyDescent="0.25">
      <c r="A5" s="1" t="str">
        <f>'F110 Times'!A5</f>
        <v>Nico Rosberg</v>
      </c>
      <c r="B5" s="24">
        <f>'F110 Times'!E5</f>
        <v>0.79066666666666663</v>
      </c>
      <c r="C5" s="24">
        <f>'F110 Times'!I5</f>
        <v>0.55699999999998795</v>
      </c>
      <c r="D5" s="24">
        <f>'F110 Times'!M5</f>
        <v>2.2546666666666511</v>
      </c>
      <c r="E5" s="27">
        <f>'F110 Times'!Q5</f>
        <v>0.13533333333334951</v>
      </c>
      <c r="F5" s="24">
        <f>'F110 Times'!U5</f>
        <v>1.2110000000000127</v>
      </c>
      <c r="G5" s="24">
        <f>'F110 Times'!Y5</f>
        <v>0.26133333333332587</v>
      </c>
      <c r="H5" s="24">
        <f>'F110 Times'!AC5</f>
        <v>0.39533333333334042</v>
      </c>
      <c r="I5" s="27" t="e">
        <f>'F110 Times'!AG5</f>
        <v>#DIV/0!</v>
      </c>
      <c r="J5" s="24" t="e">
        <f>'F110 Times'!AK5</f>
        <v>#DIV/0!</v>
      </c>
      <c r="K5" s="24" t="e">
        <f>'F110 Times'!AO5</f>
        <v>#DIV/0!</v>
      </c>
      <c r="L5" s="24" t="e">
        <f>'F110 Times'!AS5</f>
        <v>#DIV/0!</v>
      </c>
      <c r="M5" s="27" t="e">
        <f>'F110 Times'!AW5</f>
        <v>#DIV/0!</v>
      </c>
      <c r="N5" s="24" t="e">
        <f>'F110 Times'!BA5</f>
        <v>#DIV/0!</v>
      </c>
      <c r="O5" s="24" t="e">
        <f>'F110 Times'!BE5</f>
        <v>#DIV/0!</v>
      </c>
      <c r="P5" s="24" t="e">
        <f>'F110 Times'!BI5</f>
        <v>#DIV/0!</v>
      </c>
      <c r="Q5" s="27" t="e">
        <f>'F110 Times'!BM5</f>
        <v>#DIV/0!</v>
      </c>
      <c r="R5" s="27" t="e">
        <f>'F110 Times'!BQ5</f>
        <v>#DIV/0!</v>
      </c>
      <c r="S5" s="24"/>
      <c r="T5" s="24"/>
      <c r="U5" s="8">
        <f t="shared" si="0"/>
        <v>0.27113725490196083</v>
      </c>
      <c r="V5" s="7">
        <f t="shared" si="1"/>
        <v>5.6053333333333342</v>
      </c>
      <c r="W5" s="1">
        <v>17</v>
      </c>
    </row>
    <row r="6" spans="1:23" x14ac:dyDescent="0.25">
      <c r="A6" s="1" t="str">
        <f>'F110 Times'!A6</f>
        <v>Sebastian Vettel</v>
      </c>
      <c r="B6" s="24">
        <f>'F110 Times'!E6</f>
        <v>-3.33333333330188E-4</v>
      </c>
      <c r="C6" s="24">
        <f>'F110 Times'!I6</f>
        <v>0</v>
      </c>
      <c r="D6" s="24">
        <f>'F110 Times'!M6</f>
        <v>0.45433333333333792</v>
      </c>
      <c r="E6" s="27">
        <f>'F110 Times'!Q6</f>
        <v>0.1839999999999975</v>
      </c>
      <c r="F6" s="24">
        <f>'F110 Times'!U6</f>
        <v>0.16400000000000148</v>
      </c>
      <c r="G6" s="24">
        <f>'F110 Times'!Y6</f>
        <v>0.19400000000000261</v>
      </c>
      <c r="H6" s="24">
        <f>'F110 Times'!AC6</f>
        <v>0</v>
      </c>
      <c r="I6" s="27" t="e">
        <f>'F110 Times'!AG6</f>
        <v>#DIV/0!</v>
      </c>
      <c r="J6" s="24" t="e">
        <f>'F110 Times'!AK6</f>
        <v>#DIV/0!</v>
      </c>
      <c r="K6" s="24" t="e">
        <f>'F110 Times'!AO6</f>
        <v>#DIV/0!</v>
      </c>
      <c r="L6" s="25" t="e">
        <f>'F110 Times'!AS6</f>
        <v>#DIV/0!</v>
      </c>
      <c r="M6" s="27" t="e">
        <f>'F110 Times'!AW6</f>
        <v>#DIV/0!</v>
      </c>
      <c r="N6" s="24" t="e">
        <f>'F110 Times'!BA6</f>
        <v>#DIV/0!</v>
      </c>
      <c r="O6" s="24" t="e">
        <f>'F110 Times'!BE6</f>
        <v>#DIV/0!</v>
      </c>
      <c r="P6" s="24" t="e">
        <f>'F110 Times'!BI6</f>
        <v>#DIV/0!</v>
      </c>
      <c r="Q6" s="27" t="e">
        <f>'F110 Times'!BM6</f>
        <v>#DIV/0!</v>
      </c>
      <c r="R6" s="27" t="e">
        <f>'F110 Times'!BQ6</f>
        <v>#DIV/0!</v>
      </c>
      <c r="S6" s="24"/>
      <c r="T6" s="24"/>
      <c r="U6" s="8">
        <f t="shared" si="0"/>
        <v>5.4858078863831267E-16</v>
      </c>
      <c r="V6" s="7">
        <f t="shared" si="1"/>
        <v>0.99600000000000932</v>
      </c>
      <c r="W6" s="1">
        <v>17</v>
      </c>
    </row>
    <row r="7" spans="1:23" x14ac:dyDescent="0.25">
      <c r="A7" s="1" t="str">
        <f>'F110 Times'!A7</f>
        <v>Mark Webber</v>
      </c>
      <c r="B7" s="24">
        <f>'F110 Times'!E7</f>
        <v>0.62866666666666049</v>
      </c>
      <c r="C7" s="24">
        <f>'F110 Times'!I7</f>
        <v>0.26933333333333564</v>
      </c>
      <c r="D7" s="24">
        <f>'F110 Times'!M7</f>
        <v>1.8456666666666592</v>
      </c>
      <c r="E7" s="27">
        <f>'F110 Times'!Q7</f>
        <v>9.36666666666639E-2</v>
      </c>
      <c r="F7" s="24">
        <f>'F110 Times'!U7</f>
        <v>3.3333333334439885E-4</v>
      </c>
      <c r="G7" s="24">
        <f>'F110 Times'!Y7</f>
        <v>0</v>
      </c>
      <c r="H7" s="24">
        <f>'F110 Times'!AC7</f>
        <v>1.8999999999991246E-2</v>
      </c>
      <c r="I7" s="27" t="e">
        <f>'F110 Times'!AG7</f>
        <v>#DIV/0!</v>
      </c>
      <c r="J7" s="24" t="e">
        <f>'F110 Times'!AK7</f>
        <v>#DIV/0!</v>
      </c>
      <c r="K7" s="24" t="e">
        <f>'F110 Times'!AO7</f>
        <v>#DIV/0!</v>
      </c>
      <c r="L7" s="24" t="e">
        <f>'F110 Times'!AS7</f>
        <v>#DIV/0!</v>
      </c>
      <c r="M7" s="27" t="e">
        <f>'F110 Times'!AW7</f>
        <v>#DIV/0!</v>
      </c>
      <c r="N7" s="24" t="e">
        <f>'F110 Times'!BA7</f>
        <v>#DIV/0!</v>
      </c>
      <c r="O7" s="24" t="e">
        <f>'F110 Times'!BE7</f>
        <v>#DIV/0!</v>
      </c>
      <c r="P7" s="24" t="e">
        <f>'F110 Times'!BI7</f>
        <v>#DIV/0!</v>
      </c>
      <c r="Q7" s="27" t="e">
        <f>'F110 Times'!BM7</f>
        <v>#DIV/0!</v>
      </c>
      <c r="R7" s="27" t="e">
        <f>'F110 Times'!BQ7</f>
        <v>#DIV/0!</v>
      </c>
      <c r="S7" s="24"/>
      <c r="T7" s="24"/>
      <c r="U7" s="8">
        <f t="shared" si="0"/>
        <v>0.10945098039215617</v>
      </c>
      <c r="V7" s="7">
        <f t="shared" si="1"/>
        <v>2.8566666666666549</v>
      </c>
      <c r="W7" s="1">
        <v>17</v>
      </c>
    </row>
    <row r="8" spans="1:23" x14ac:dyDescent="0.25">
      <c r="A8" s="1" t="str">
        <f>'F110 Times'!A8</f>
        <v>Felipe Massa</v>
      </c>
      <c r="B8" s="24">
        <f>'F110 Times'!E8</f>
        <v>0.29066666666668084</v>
      </c>
      <c r="C8" s="24">
        <f>'F110 Times'!I8</f>
        <v>0.86866666666665537</v>
      </c>
      <c r="D8" s="24">
        <f>'F110 Times'!M8</f>
        <v>5.320999999999998</v>
      </c>
      <c r="E8" s="27">
        <f>'F110 Times'!Q8</f>
        <v>0.31433333333333735</v>
      </c>
      <c r="F8" s="24">
        <f>'F110 Times'!U8</f>
        <v>1.3096666666666579</v>
      </c>
      <c r="G8" s="24">
        <f>'F110 Times'!Y8</f>
        <v>3.7333333333336327E-2</v>
      </c>
      <c r="H8" s="24">
        <f>'F110 Times'!AC8</f>
        <v>0.57299999999999329</v>
      </c>
      <c r="I8" s="27" t="e">
        <f>'F110 Times'!AG8</f>
        <v>#DIV/0!</v>
      </c>
      <c r="J8" s="24" t="e">
        <f>'F110 Times'!AK8</f>
        <v>#DIV/0!</v>
      </c>
      <c r="K8" s="24" t="e">
        <f>'F110 Times'!AO8</f>
        <v>#DIV/0!</v>
      </c>
      <c r="L8" s="24" t="e">
        <f>'F110 Times'!AS8</f>
        <v>#DIV/0!</v>
      </c>
      <c r="M8" s="27" t="s">
        <v>167</v>
      </c>
      <c r="N8" s="24" t="e">
        <f>'F110 Times'!BA8</f>
        <v>#DIV/0!</v>
      </c>
      <c r="O8" s="24" t="e">
        <f>'F110 Times'!BE8</f>
        <v>#DIV/0!</v>
      </c>
      <c r="P8" s="24" t="e">
        <f>'F110 Times'!BI8</f>
        <v>#DIV/0!</v>
      </c>
      <c r="Q8" s="27" t="e">
        <f>'F110 Times'!BM8</f>
        <v>#DIV/0!</v>
      </c>
      <c r="R8" s="27" t="e">
        <f>'F110 Times'!BQ8</f>
        <v>#DIV/0!</v>
      </c>
      <c r="S8" s="24"/>
      <c r="T8" s="24"/>
      <c r="U8" s="8">
        <f t="shared" si="0"/>
        <v>0.48241666666666616</v>
      </c>
      <c r="V8" s="7">
        <f t="shared" si="1"/>
        <v>8.714666666666659</v>
      </c>
      <c r="W8" s="1">
        <v>16</v>
      </c>
    </row>
    <row r="9" spans="1:23" x14ac:dyDescent="0.25">
      <c r="A9" s="1" t="str">
        <f>'F110 Times'!A9</f>
        <v>Fernando Alonso</v>
      </c>
      <c r="B9" s="24">
        <f>'F110 Times'!E9</f>
        <v>0.12600000000000477</v>
      </c>
      <c r="C9" s="24">
        <f>'F110 Times'!I9</f>
        <v>0.24633333333331109</v>
      </c>
      <c r="D9" s="24">
        <f>'F110 Times'!M9</f>
        <v>5.0819999999999936</v>
      </c>
      <c r="E9" s="27">
        <f>'F110 Times'!Q9</f>
        <v>0.1773333333333369</v>
      </c>
      <c r="F9" s="24">
        <f>'F110 Times'!U9</f>
        <v>0.79399999999999693</v>
      </c>
      <c r="G9" s="24" t="e">
        <f>'F110 Times'!Y9</f>
        <v>#DIV/0!</v>
      </c>
      <c r="H9" s="24">
        <f>'F110 Times'!AC9</f>
        <v>0.88249999999999318</v>
      </c>
      <c r="I9" s="27" t="e">
        <f>'F110 Times'!AG9</f>
        <v>#DIV/0!</v>
      </c>
      <c r="J9" s="24" t="e">
        <f>'F110 Times'!AK9</f>
        <v>#DIV/0!</v>
      </c>
      <c r="K9" s="24" t="e">
        <f>'F110 Times'!AO9</f>
        <v>#DIV/0!</v>
      </c>
      <c r="L9" s="24" t="e">
        <f>'F110 Times'!AS9</f>
        <v>#DIV/0!</v>
      </c>
      <c r="M9" s="27" t="e">
        <f>'F110 Times'!AW9</f>
        <v>#DIV/0!</v>
      </c>
      <c r="N9" s="24" t="e">
        <f>'F110 Times'!BA9</f>
        <v>#DIV/0!</v>
      </c>
      <c r="O9" s="24" t="e">
        <f>'F110 Times'!BE9</f>
        <v>#DIV/0!</v>
      </c>
      <c r="P9" s="27" t="s">
        <v>167</v>
      </c>
      <c r="Q9" s="27" t="e">
        <f>'F110 Times'!BM9</f>
        <v>#DIV/0!</v>
      </c>
      <c r="R9" s="27" t="e">
        <f>'F110 Times'!BQ9</f>
        <v>#DIV/0!</v>
      </c>
      <c r="S9" s="24"/>
      <c r="T9" s="24"/>
      <c r="U9" s="8" t="e">
        <f t="shared" si="0"/>
        <v>#DIV/0!</v>
      </c>
      <c r="V9" s="7" t="e">
        <f t="shared" si="1"/>
        <v>#DIV/0!</v>
      </c>
      <c r="W9" s="1">
        <v>15</v>
      </c>
    </row>
    <row r="10" spans="1:23" x14ac:dyDescent="0.25">
      <c r="A10" s="1" t="str">
        <f>'F110 Times'!A10</f>
        <v>Rubens Barrichello</v>
      </c>
      <c r="B10" s="24">
        <f>'F110 Times'!E10</f>
        <v>1.3114999999999952</v>
      </c>
      <c r="C10" s="24">
        <f>'F110 Times'!I10</f>
        <v>1.0716666666666441</v>
      </c>
      <c r="D10" s="24">
        <f>'F110 Times'!M10</f>
        <v>2.0989999999999895</v>
      </c>
      <c r="E10" s="27">
        <f>'F110 Times'!Q10</f>
        <v>1.0050000000000097</v>
      </c>
      <c r="F10" s="27" t="s">
        <v>167</v>
      </c>
      <c r="G10" s="24">
        <f>'F110 Times'!Y10</f>
        <v>0.75033333333333019</v>
      </c>
      <c r="H10" s="24">
        <f>'F110 Times'!AC10</f>
        <v>1.5120000000000005</v>
      </c>
      <c r="I10" s="27" t="e">
        <f>'F110 Times'!AG10</f>
        <v>#DIV/0!</v>
      </c>
      <c r="J10" s="24" t="e">
        <f>'F110 Times'!AK10</f>
        <v>#DIV/0!</v>
      </c>
      <c r="K10" s="24" t="e">
        <f>'F110 Times'!AO10</f>
        <v>#DIV/0!</v>
      </c>
      <c r="L10" s="24" t="e">
        <f>'F110 Times'!AS10</f>
        <v>#DIV/0!</v>
      </c>
      <c r="N10" s="24"/>
      <c r="O10" s="24"/>
      <c r="P10" s="24"/>
      <c r="R10" s="27"/>
      <c r="S10" s="24"/>
      <c r="T10" s="24"/>
      <c r="U10" s="8">
        <f t="shared" si="0"/>
        <v>0.6753499999999969</v>
      </c>
      <c r="V10" s="7">
        <f t="shared" si="1"/>
        <v>7.7494999999999692</v>
      </c>
      <c r="W10" s="1">
        <v>10</v>
      </c>
    </row>
    <row r="11" spans="1:23" x14ac:dyDescent="0.25">
      <c r="A11" s="1" t="str">
        <f>'F110 Times'!A11</f>
        <v>Nico Hulkenberg</v>
      </c>
      <c r="B11" s="24">
        <f>'F110 Times'!E11</f>
        <v>1.7870000000000061</v>
      </c>
      <c r="C11" s="24">
        <f>'F110 Times'!I11</f>
        <v>1.5439999999999969</v>
      </c>
      <c r="D11" s="24">
        <f>'F110 Times'!M11</f>
        <v>1.3749999999999858</v>
      </c>
      <c r="E11" s="27">
        <f>'F110 Times'!Q11</f>
        <v>1.6470000000000198</v>
      </c>
      <c r="F11" s="24">
        <f>'F110 Times'!U11</f>
        <v>1.8070000000000022</v>
      </c>
      <c r="G11" s="24">
        <f>'F110 Times'!Y11</f>
        <v>1.2324999999999875</v>
      </c>
      <c r="H11" s="24">
        <f>'F110 Times'!AC11</f>
        <v>1.6819999999999879</v>
      </c>
      <c r="I11" s="27" t="e">
        <f>'F110 Times'!AG11</f>
        <v>#DIV/0!</v>
      </c>
      <c r="J11" s="24" t="e">
        <f>'F110 Times'!AK11</f>
        <v>#DIV/0!</v>
      </c>
      <c r="K11" s="24" t="e">
        <f>'F110 Times'!AO11</f>
        <v>#DIV/0!</v>
      </c>
      <c r="L11" s="24" t="e">
        <f>'F110 Times'!AS11</f>
        <v>#DIV/0!</v>
      </c>
      <c r="M11" s="27" t="e">
        <f>'F110 Times'!AW11</f>
        <v>#DIV/0!</v>
      </c>
      <c r="N11" s="24" t="e">
        <f>'F110 Times'!BA11</f>
        <v>#DIV/0!</v>
      </c>
      <c r="O11" s="24" t="e">
        <f>'F110 Times'!BE11</f>
        <v>#DIV/0!</v>
      </c>
      <c r="P11" s="24" t="e">
        <f>'F110 Times'!BI11</f>
        <v>#DIV/0!</v>
      </c>
      <c r="Q11" s="27" t="e">
        <f>'F110 Times'!BM11</f>
        <v>#DIV/0!</v>
      </c>
      <c r="R11" s="27" t="e">
        <f>'F110 Times'!BQ11</f>
        <v>#DIV/0!</v>
      </c>
      <c r="S11" s="24"/>
      <c r="T11" s="24"/>
      <c r="U11" s="8">
        <f t="shared" si="0"/>
        <v>0.59285294117646981</v>
      </c>
      <c r="V11" s="7">
        <f t="shared" si="1"/>
        <v>11.074499999999986</v>
      </c>
      <c r="W11" s="1">
        <v>17</v>
      </c>
    </row>
    <row r="12" spans="1:23" x14ac:dyDescent="0.25">
      <c r="A12" s="1" t="str">
        <f>'F110 Times'!A12</f>
        <v>Robert Kubica</v>
      </c>
      <c r="B12" s="24">
        <f>'F110 Times'!E12</f>
        <v>1.1149999999999949</v>
      </c>
      <c r="C12" s="24">
        <f>'F110 Times'!I12</f>
        <v>1.0976666666666546</v>
      </c>
      <c r="D12" s="24">
        <f>'F110 Times'!M12</f>
        <v>0.13299999999998136</v>
      </c>
      <c r="E12" s="27">
        <f>'F110 Times'!Q12</f>
        <v>0.55300000000001148</v>
      </c>
      <c r="F12" s="24">
        <f>'F110 Times'!U12</f>
        <v>1.126333333333335</v>
      </c>
      <c r="G12" s="24">
        <f>'F110 Times'!Y12</f>
        <v>0.13033333333332564</v>
      </c>
      <c r="H12" s="24">
        <f>'F110 Times'!AC12</f>
        <v>0.55833333333332291</v>
      </c>
      <c r="I12" s="27" t="e">
        <f>'F110 Times'!AG12</f>
        <v>#DIV/0!</v>
      </c>
      <c r="J12" s="24" t="e">
        <f>'F110 Times'!AK12</f>
        <v>#DIV/0!</v>
      </c>
      <c r="K12" s="24" t="e">
        <f>'F110 Times'!AO12</f>
        <v>#DIV/0!</v>
      </c>
      <c r="L12" s="24" t="e">
        <f>'F110 Times'!AS12</f>
        <v>#DIV/0!</v>
      </c>
      <c r="M12" s="27" t="e">
        <f>'F110 Times'!AW12</f>
        <v>#DIV/0!</v>
      </c>
      <c r="N12" s="24" t="e">
        <f>'F110 Times'!BA12</f>
        <v>#DIV/0!</v>
      </c>
      <c r="O12" s="24" t="e">
        <f>'F110 Times'!BE12</f>
        <v>#DIV/0!</v>
      </c>
      <c r="P12" s="24" t="e">
        <f>'F110 Times'!BI12</f>
        <v>#DIV/0!</v>
      </c>
      <c r="Q12" s="27" t="e">
        <f>'F110 Times'!BM12</f>
        <v>#DIV/0!</v>
      </c>
      <c r="R12" s="27" t="e">
        <f>'F110 Times'!BQ12</f>
        <v>#DIV/0!</v>
      </c>
      <c r="S12" s="24"/>
      <c r="T12" s="24"/>
      <c r="U12" s="8">
        <f t="shared" si="0"/>
        <v>0.21868627450980152</v>
      </c>
      <c r="V12" s="7">
        <f t="shared" si="1"/>
        <v>4.7136666666666258</v>
      </c>
      <c r="W12" s="1">
        <v>17</v>
      </c>
    </row>
    <row r="13" spans="1:23" x14ac:dyDescent="0.25">
      <c r="A13" s="1" t="str">
        <f>'F110 Times'!A13</f>
        <v>Vitaly Petrov</v>
      </c>
      <c r="B13" s="24">
        <f>'F110 Times'!E13</f>
        <v>2.0550000000000068</v>
      </c>
      <c r="C13" s="24">
        <f>'F110 Times'!I13</f>
        <v>2.2079999999999984</v>
      </c>
      <c r="D13" s="24">
        <f>'F110 Times'!M13</f>
        <v>0.39399999999999125</v>
      </c>
      <c r="E13" s="27">
        <f>'F110 Times'!Q13</f>
        <v>1.4700000000000131</v>
      </c>
      <c r="F13" s="24">
        <f>'F110 Times'!U13</f>
        <v>1.8705000000000069</v>
      </c>
      <c r="G13" s="24">
        <f>'F110 Times'!Y13</f>
        <v>1.0879999999999939</v>
      </c>
      <c r="H13" s="24">
        <f>'F110 Times'!AC13</f>
        <v>0.62699999999999534</v>
      </c>
      <c r="I13" s="27" t="e">
        <f>'F110 Times'!AG13</f>
        <v>#DIV/0!</v>
      </c>
      <c r="J13" s="24" t="e">
        <f>'F110 Times'!AK13</f>
        <v>#DIV/0!</v>
      </c>
      <c r="K13" s="24" t="e">
        <f>'F110 Times'!AO13</f>
        <v>#DIV/0!</v>
      </c>
      <c r="L13" s="24" t="e">
        <f>'F110 Times'!AS13</f>
        <v>#DIV/0!</v>
      </c>
      <c r="M13" s="27" t="e">
        <f>'F110 Times'!AW13</f>
        <v>#DIV/0!</v>
      </c>
      <c r="N13" s="24" t="e">
        <f>'F110 Times'!BA13</f>
        <v>#DIV/0!</v>
      </c>
      <c r="O13" s="24" t="e">
        <f>'F110 Times'!BE13</f>
        <v>#DIV/0!</v>
      </c>
      <c r="P13" s="24" t="e">
        <f>'F110 Times'!BI13</f>
        <v>#DIV/0!</v>
      </c>
      <c r="Q13" s="27" t="e">
        <f>'F110 Times'!BM13</f>
        <v>#DIV/0!</v>
      </c>
      <c r="R13" s="27" t="e">
        <f>'F110 Times'!BQ13</f>
        <v>#DIV/0!</v>
      </c>
      <c r="S13" s="24"/>
      <c r="T13" s="24"/>
      <c r="U13" s="8">
        <f t="shared" si="0"/>
        <v>0.5127352941176474</v>
      </c>
      <c r="V13" s="7">
        <f t="shared" si="1"/>
        <v>9.7125000000000057</v>
      </c>
      <c r="W13" s="1">
        <v>17</v>
      </c>
    </row>
    <row r="14" spans="1:23" x14ac:dyDescent="0.25">
      <c r="A14" s="1" t="str">
        <f>'F110 Times'!A14</f>
        <v>Adrian Sutil</v>
      </c>
      <c r="B14" s="24">
        <f>'F110 Times'!E14</f>
        <v>1.1680000000000206</v>
      </c>
      <c r="C14" s="24">
        <f>'F110 Times'!I14</f>
        <v>1.2656666666666609</v>
      </c>
      <c r="D14" s="24">
        <f>'F110 Times'!M14</f>
        <v>1.1973333333333329</v>
      </c>
      <c r="E14" s="27">
        <f>'F110 Times'!Q14</f>
        <v>0.89866666666667072</v>
      </c>
      <c r="F14" s="24">
        <f>'F110 Times'!U14</f>
        <v>1.6195000000000022</v>
      </c>
      <c r="G14" s="24">
        <f>'F110 Times'!Y14</f>
        <v>0.9404999999999859</v>
      </c>
      <c r="H14" s="24">
        <f>'F110 Times'!AC14</f>
        <v>0.88599999999999568</v>
      </c>
      <c r="I14" s="27" t="e">
        <f>'F110 Times'!AG14</f>
        <v>#DIV/0!</v>
      </c>
      <c r="J14" s="24" t="e">
        <f>'F110 Times'!AK14</f>
        <v>#DIV/0!</v>
      </c>
      <c r="K14" s="24" t="e">
        <f>'F110 Times'!AO14</f>
        <v>#DIV/0!</v>
      </c>
      <c r="L14" s="24" t="e">
        <f>'F110 Times'!AS14</f>
        <v>#DIV/0!</v>
      </c>
      <c r="M14" s="27" t="e">
        <f>'F110 Times'!AW14</f>
        <v>#DIV/0!</v>
      </c>
      <c r="N14" s="24" t="e">
        <f>'F110 Times'!BA14</f>
        <v>#DIV/0!</v>
      </c>
      <c r="O14" s="24" t="e">
        <f>'F110 Times'!BE14</f>
        <v>#DIV/0!</v>
      </c>
      <c r="P14" s="24" t="e">
        <f>'F110 Times'!BI14</f>
        <v>#DIV/0!</v>
      </c>
      <c r="Q14" s="27" t="e">
        <f>'F110 Times'!BM14</f>
        <v>#DIV/0!</v>
      </c>
      <c r="R14" s="27" t="e">
        <f>'F110 Times'!BQ14</f>
        <v>#DIV/0!</v>
      </c>
      <c r="S14" s="24"/>
      <c r="T14" s="24"/>
      <c r="U14" s="8">
        <f t="shared" si="0"/>
        <v>0.41056862745098049</v>
      </c>
      <c r="V14" s="7">
        <f t="shared" si="1"/>
        <v>7.9756666666666689</v>
      </c>
      <c r="W14" s="1">
        <v>17</v>
      </c>
    </row>
    <row r="15" spans="1:23" x14ac:dyDescent="0.25">
      <c r="A15" s="1" t="str">
        <f>'F110 Times'!A15</f>
        <v>Vitantonio Liuzzi</v>
      </c>
      <c r="B15" s="24">
        <f>'F110 Times'!E15</f>
        <v>1.3025000000000091</v>
      </c>
      <c r="C15" s="24">
        <f>'F110 Times'!I15</f>
        <v>1.6935000000000002</v>
      </c>
      <c r="D15" s="24">
        <f>'F110 Times'!M15</f>
        <v>2.1759999999999877</v>
      </c>
      <c r="E15" s="27">
        <f>'F110 Times'!Q15</f>
        <v>1.960000000000008</v>
      </c>
      <c r="F15" s="24">
        <f>'F110 Times'!U15</f>
        <v>2.2819999999999965</v>
      </c>
      <c r="G15" s="24">
        <f>'F110 Times'!Y15</f>
        <v>0.75336666666666474</v>
      </c>
      <c r="H15" s="24">
        <f>'F110 Times'!AC15</f>
        <v>2.1059999999999945</v>
      </c>
      <c r="I15" s="27" t="e">
        <f>'F110 Times'!AG15</f>
        <v>#DIV/0!</v>
      </c>
      <c r="J15" s="24" t="e">
        <f>'F110 Times'!AK15</f>
        <v>#DIV/0!</v>
      </c>
      <c r="K15" s="24" t="e">
        <f>'F110 Times'!AO15</f>
        <v>#DIV/0!</v>
      </c>
      <c r="L15" s="24" t="e">
        <f>'F110 Times'!AS15</f>
        <v>#DIV/0!</v>
      </c>
      <c r="M15" s="27" t="e">
        <f>'F110 Times'!AW15</f>
        <v>#DIV/0!</v>
      </c>
      <c r="N15" s="24" t="e">
        <f>'F110 Times'!BA15</f>
        <v>#DIV/0!</v>
      </c>
      <c r="O15" s="24" t="e">
        <f>'F110 Times'!BE15</f>
        <v>#DIV/0!</v>
      </c>
      <c r="P15" s="24" t="e">
        <f>'F110 Times'!BI15</f>
        <v>#DIV/0!</v>
      </c>
      <c r="Q15" s="27" t="e">
        <f>'F110 Times'!BM15</f>
        <v>#DIV/0!</v>
      </c>
      <c r="R15" s="27" t="e">
        <f>'F110 Times'!BQ15</f>
        <v>#DIV/0!</v>
      </c>
      <c r="S15" s="24"/>
      <c r="T15" s="24"/>
      <c r="U15" s="8">
        <f t="shared" si="0"/>
        <v>0.66337450980392121</v>
      </c>
      <c r="V15" s="7">
        <f t="shared" si="1"/>
        <v>12.273366666666661</v>
      </c>
      <c r="W15" s="1">
        <v>17</v>
      </c>
    </row>
    <row r="16" spans="1:23" x14ac:dyDescent="0.25">
      <c r="A16" s="1" t="str">
        <f>'F110 Times'!A16</f>
        <v>Sebastien Buemi</v>
      </c>
      <c r="B16" s="24">
        <f>'F110 Times'!E16</f>
        <v>1.88900000000001</v>
      </c>
      <c r="C16" s="24">
        <f>'F110 Times'!I16</f>
        <v>1.5865000000000009</v>
      </c>
      <c r="D16" s="24">
        <f>'F110 Times'!M16</f>
        <v>1.1139999999999901</v>
      </c>
      <c r="E16" s="27" t="s">
        <v>167</v>
      </c>
      <c r="F16" s="24">
        <f>'F110 Times'!U16</f>
        <v>1.7579999999999956</v>
      </c>
      <c r="G16" s="24">
        <f>'F110 Times'!Y16</f>
        <v>1.2459999999999951</v>
      </c>
      <c r="H16" s="24">
        <f>'F110 Times'!AC16</f>
        <v>1.5515000000000043</v>
      </c>
      <c r="I16" s="27" t="e">
        <f>'F110 Times'!AG16</f>
        <v>#DIV/0!</v>
      </c>
      <c r="J16" s="24" t="e">
        <f>'F110 Times'!AK16</f>
        <v>#DIV/0!</v>
      </c>
      <c r="K16" s="24" t="e">
        <f>'F110 Times'!AO16</f>
        <v>#DIV/0!</v>
      </c>
      <c r="L16" s="24" t="e">
        <f>'F110 Times'!AS16</f>
        <v>#DIV/0!</v>
      </c>
      <c r="M16" s="27" t="e">
        <f>'F110 Times'!AW16</f>
        <v>#DIV/0!</v>
      </c>
      <c r="N16" s="24" t="e">
        <f>'F110 Times'!BA16</f>
        <v>#DIV/0!</v>
      </c>
      <c r="O16" s="24" t="e">
        <f>'F110 Times'!BE16</f>
        <v>#DIV/0!</v>
      </c>
      <c r="P16" s="24" t="e">
        <f>'F110 Times'!BI16</f>
        <v>#DIV/0!</v>
      </c>
      <c r="Q16" s="27" t="e">
        <f>'F110 Times'!BM16</f>
        <v>#DIV/0!</v>
      </c>
      <c r="R16" s="27" t="e">
        <f>'F110 Times'!BQ16</f>
        <v>#DIV/0!</v>
      </c>
      <c r="S16" s="24"/>
      <c r="T16" s="24"/>
      <c r="U16" s="8">
        <f t="shared" si="0"/>
        <v>0.50931249999999972</v>
      </c>
      <c r="V16" s="7">
        <f t="shared" si="1"/>
        <v>9.144999999999996</v>
      </c>
      <c r="W16" s="1">
        <v>16</v>
      </c>
    </row>
    <row r="17" spans="1:23" x14ac:dyDescent="0.25">
      <c r="A17" s="1" t="str">
        <f>'F110 Times'!A17</f>
        <v>Jaime Alguersuari</v>
      </c>
      <c r="B17" s="24">
        <f>'F110 Times'!E17</f>
        <v>2.7330000000000041</v>
      </c>
      <c r="C17" s="24">
        <f>'F110 Times'!I17</f>
        <v>1.8289999999999935</v>
      </c>
      <c r="D17" s="24">
        <f>'F110 Times'!M17</f>
        <v>1.0974999999999966</v>
      </c>
      <c r="E17" s="27">
        <f>'F110 Times'!Q17</f>
        <v>1.1315000000000026</v>
      </c>
      <c r="F17" s="24">
        <f>'F110 Times'!U17</f>
        <v>1.7130000000000081</v>
      </c>
      <c r="G17" s="27" t="s">
        <v>167</v>
      </c>
      <c r="H17" s="24"/>
      <c r="I17" s="27" t="e">
        <f>'F110 Times'!AG17</f>
        <v>#DIV/0!</v>
      </c>
      <c r="J17" s="24" t="e">
        <f>'F110 Times'!AK17</f>
        <v>#DIV/0!</v>
      </c>
      <c r="K17" s="24" t="e">
        <f>'F110 Times'!AO17</f>
        <v>#DIV/0!</v>
      </c>
      <c r="L17" s="24" t="e">
        <f>'F110 Times'!AS17</f>
        <v>#DIV/0!</v>
      </c>
      <c r="M17" s="27" t="e">
        <f>'F110 Times'!AW17</f>
        <v>#DIV/0!</v>
      </c>
      <c r="N17" s="24" t="e">
        <f>'F110 Times'!BA17</f>
        <v>#DIV/0!</v>
      </c>
      <c r="O17" s="24" t="e">
        <f>'F110 Times'!BE17</f>
        <v>#DIV/0!</v>
      </c>
      <c r="P17" s="24" t="e">
        <f>'F110 Times'!BI17</f>
        <v>#DIV/0!</v>
      </c>
      <c r="Q17" s="27" t="e">
        <f>'F110 Times'!BM17</f>
        <v>#DIV/0!</v>
      </c>
      <c r="R17" s="27" t="e">
        <f>'F110 Times'!BQ17</f>
        <v>#DIV/0!</v>
      </c>
      <c r="S17" s="24"/>
      <c r="T17" s="24"/>
      <c r="U17" s="8">
        <f t="shared" si="0"/>
        <v>0.50053333333333361</v>
      </c>
      <c r="V17" s="7">
        <f t="shared" si="1"/>
        <v>8.5040000000000049</v>
      </c>
      <c r="W17" s="1">
        <v>15</v>
      </c>
    </row>
    <row r="18" spans="1:23" x14ac:dyDescent="0.25">
      <c r="A18" s="1" t="str">
        <f>'F110 Times'!A18</f>
        <v>Jarno Trulli</v>
      </c>
      <c r="B18" s="24">
        <f>'F110 Times'!E18</f>
        <v>5.51400000000001</v>
      </c>
      <c r="C18" s="24">
        <f>'F110 Times'!I18</f>
        <v>4.847999999999999</v>
      </c>
      <c r="D18" s="24">
        <f>'F110 Times'!M18</f>
        <v>4.921999999999997</v>
      </c>
      <c r="E18" s="27">
        <f>'F110 Times'!Q18</f>
        <v>4.1980000000000075</v>
      </c>
      <c r="F18" s="24">
        <f>'F110 Times'!U18</f>
        <v>3.987000000000009</v>
      </c>
      <c r="G18" s="24">
        <f>'F110 Times'!Y18</f>
        <v>2.6929999999999978</v>
      </c>
      <c r="H18" s="24">
        <f>'F110 Times'!AC18</f>
        <v>3.3849999999999909</v>
      </c>
      <c r="I18" s="27" t="e">
        <f>'F110 Times'!AG18</f>
        <v>#DIV/0!</v>
      </c>
      <c r="J18" s="24" t="e">
        <f>'F110 Times'!AK18</f>
        <v>#DIV/0!</v>
      </c>
      <c r="K18" s="24" t="e">
        <f>'F110 Times'!AO18</f>
        <v>#DIV/0!</v>
      </c>
      <c r="L18" s="24" t="e">
        <f>'F110 Times'!AS18</f>
        <v>#DIV/0!</v>
      </c>
      <c r="M18" s="27" t="e">
        <f>'F110 Times'!AW18</f>
        <v>#DIV/0!</v>
      </c>
      <c r="N18" s="24" t="e">
        <f>'F110 Times'!BA18</f>
        <v>#DIV/0!</v>
      </c>
      <c r="O18" s="24" t="e">
        <f>'F110 Times'!BE18</f>
        <v>#DIV/0!</v>
      </c>
      <c r="P18" s="24" t="e">
        <f>'F110 Times'!BI18</f>
        <v>#DIV/0!</v>
      </c>
      <c r="Q18" s="27" t="e">
        <f>'F110 Times'!BM18</f>
        <v>#DIV/0!</v>
      </c>
      <c r="R18" s="27" t="e">
        <f>'F110 Times'!BQ18</f>
        <v>#DIV/0!</v>
      </c>
      <c r="S18" s="24"/>
      <c r="T18" s="24"/>
      <c r="U18" s="8">
        <f t="shared" si="0"/>
        <v>1.6794705882352949</v>
      </c>
      <c r="V18" s="7">
        <f t="shared" si="1"/>
        <v>29.547000000000011</v>
      </c>
      <c r="W18" s="1">
        <v>17</v>
      </c>
    </row>
    <row r="19" spans="1:23" x14ac:dyDescent="0.25">
      <c r="A19" s="1" t="str">
        <f>'F110 Times'!A19</f>
        <v>Heikki Kovalainen</v>
      </c>
      <c r="B19" s="24">
        <f>'F110 Times'!E19</f>
        <v>5.9750000000000085</v>
      </c>
      <c r="C19" s="24">
        <f>'F110 Times'!I19</f>
        <v>4.5339999999999918</v>
      </c>
      <c r="D19" s="24">
        <f>'F110 Times'!M19</f>
        <v>4.6104999999999876</v>
      </c>
      <c r="E19" s="27">
        <f>'F110 Times'!Q19</f>
        <v>4.3190000000000026</v>
      </c>
      <c r="F19" s="24">
        <f>'F110 Times'!U19</f>
        <v>4.061000000000007</v>
      </c>
      <c r="G19" s="24">
        <f>'F110 Times'!Y19</f>
        <v>2.6529999999999916</v>
      </c>
      <c r="H19" s="24">
        <f>'F110 Times'!AC19</f>
        <v>3.6670000000000016</v>
      </c>
      <c r="I19" s="27" t="e">
        <f>'F110 Times'!AG19</f>
        <v>#DIV/0!</v>
      </c>
      <c r="J19" s="24" t="e">
        <f>'F110 Times'!AK19</f>
        <v>#DIV/0!</v>
      </c>
      <c r="K19" s="24" t="e">
        <f>'F110 Times'!AO19</f>
        <v>#DIV/0!</v>
      </c>
      <c r="L19" s="24" t="e">
        <f>'F110 Times'!AS19</f>
        <v>#DIV/0!</v>
      </c>
      <c r="M19" s="27" t="e">
        <f>'F110 Times'!AW19</f>
        <v>#DIV/0!</v>
      </c>
      <c r="N19" s="24" t="e">
        <f>'F110 Times'!BA19</f>
        <v>#DIV/0!</v>
      </c>
      <c r="O19" s="24" t="e">
        <f>'F110 Times'!BE19</f>
        <v>#DIV/0!</v>
      </c>
      <c r="P19" s="24" t="e">
        <f>'F110 Times'!BI19</f>
        <v>#DIV/0!</v>
      </c>
      <c r="Q19" s="27" t="e">
        <f>'F110 Times'!BM19</f>
        <v>#DIV/0!</v>
      </c>
      <c r="R19" s="27" t="e">
        <f>'F110 Times'!BQ19</f>
        <v>#DIV/0!</v>
      </c>
      <c r="S19" s="24"/>
      <c r="T19" s="24"/>
      <c r="U19" s="8">
        <f t="shared" si="0"/>
        <v>1.6954999999999996</v>
      </c>
      <c r="V19" s="7">
        <f t="shared" si="1"/>
        <v>29.819499999999991</v>
      </c>
      <c r="W19" s="1">
        <v>17</v>
      </c>
    </row>
    <row r="20" spans="1:23" x14ac:dyDescent="0.25">
      <c r="A20" s="1" t="str">
        <f>'F110 Times'!A20</f>
        <v>Karun Chandhok</v>
      </c>
      <c r="B20" s="24">
        <f>'F110 Times'!E20</f>
        <v>10.566000000000003</v>
      </c>
      <c r="C20" s="24">
        <f>'F110 Times'!I20</f>
        <v>6.3499999999999943</v>
      </c>
      <c r="D20" s="24">
        <f>'F110 Times'!M20</f>
        <v>8.3370000000000033</v>
      </c>
      <c r="E20" s="27">
        <f>'F110 Times'!Q20</f>
        <v>5.3770000000000095</v>
      </c>
      <c r="F20" s="24">
        <f>'F110 Times'!U20</f>
        <v>6.0630000000000024</v>
      </c>
      <c r="G20" s="24">
        <f>'F110 Times'!Y20</f>
        <v>5.117999999999995</v>
      </c>
      <c r="H20" s="24">
        <f>'F110 Times'!AC20</f>
        <v>5.2079999999999984</v>
      </c>
      <c r="I20" s="27" t="e">
        <f>'F110 Times'!AG20</f>
        <v>#DIV/0!</v>
      </c>
      <c r="J20" s="24" t="e">
        <f>'F110 Times'!AK20</f>
        <v>#DIV/0!</v>
      </c>
      <c r="K20" s="24"/>
      <c r="L20" s="24" t="e">
        <f>'F110 Times'!AS20</f>
        <v>#DIV/0!</v>
      </c>
      <c r="M20" s="27" t="e">
        <f>'F110 Times'!AW20</f>
        <v>#DIV/0!</v>
      </c>
      <c r="N20" s="24" t="e">
        <f>'F110 Times'!BA20</f>
        <v>#DIV/0!</v>
      </c>
      <c r="O20" s="24" t="e">
        <f>'F110 Times'!BE20</f>
        <v>#DIV/0!</v>
      </c>
      <c r="P20" s="24" t="e">
        <f>'F110 Times'!BI20</f>
        <v>#DIV/0!</v>
      </c>
      <c r="Q20" s="27" t="e">
        <f>'F110 Times'!BM20</f>
        <v>#DIV/0!</v>
      </c>
      <c r="R20" s="27" t="e">
        <f>'F110 Times'!BQ20</f>
        <v>#DIV/0!</v>
      </c>
      <c r="S20" s="24"/>
      <c r="T20" s="24"/>
      <c r="U20" s="8">
        <f t="shared" si="0"/>
        <v>2.8764375000000002</v>
      </c>
      <c r="V20" s="7">
        <f t="shared" si="1"/>
        <v>47.019000000000005</v>
      </c>
      <c r="W20" s="1">
        <v>16</v>
      </c>
    </row>
    <row r="21" spans="1:23" x14ac:dyDescent="0.25">
      <c r="A21" s="1" t="str">
        <f>'F110 Times'!A21</f>
        <v>Bruno Senna</v>
      </c>
      <c r="B21" s="24">
        <f>'F110 Times'!E21</f>
        <v>8.902000000000001</v>
      </c>
      <c r="C21" s="24">
        <f>'F110 Times'!I21</f>
        <v>6.262999999999991</v>
      </c>
      <c r="D21" s="24">
        <f>'F110 Times'!M21</f>
        <v>9.3070000000000022</v>
      </c>
      <c r="E21" s="27">
        <f>'F110 Times'!Q21</f>
        <v>5.2680000000000007</v>
      </c>
      <c r="F21" s="24">
        <f>'F110 Times'!U21</f>
        <v>6.4350000000000023</v>
      </c>
      <c r="G21" s="24">
        <f>'F110 Times'!Y21</f>
        <v>4.0679999999999978</v>
      </c>
      <c r="H21" s="24">
        <f>'F110 Times'!AC21</f>
        <v>4.4140000000000015</v>
      </c>
      <c r="I21" s="27" t="e">
        <f>'F110 Times'!AG21</f>
        <v>#DIV/0!</v>
      </c>
      <c r="J21" s="24" t="e">
        <f>'F110 Times'!AK21</f>
        <v>#DIV/0!</v>
      </c>
      <c r="K21" s="24" t="e">
        <f>'F110 Times'!AO21</f>
        <v>#DIV/0!</v>
      </c>
      <c r="L21" s="24" t="e">
        <f>'F110 Times'!AS21</f>
        <v>#DIV/0!</v>
      </c>
      <c r="M21" s="27" t="e">
        <f>'F110 Times'!AW21</f>
        <v>#DIV/0!</v>
      </c>
      <c r="N21" s="24" t="e">
        <f>'F110 Times'!BA21</f>
        <v>#DIV/0!</v>
      </c>
      <c r="O21" s="24" t="e">
        <f>'F110 Times'!BE21</f>
        <v>#DIV/0!</v>
      </c>
      <c r="P21" s="24" t="e">
        <f>'F110 Times'!BI21</f>
        <v>#DIV/0!</v>
      </c>
      <c r="Q21" s="27" t="e">
        <f>'F110 Times'!BM21</f>
        <v>#DIV/0!</v>
      </c>
      <c r="R21" s="27" t="e">
        <f>'F110 Times'!BQ21</f>
        <v>#DIV/0!</v>
      </c>
      <c r="S21" s="24"/>
      <c r="T21" s="24"/>
      <c r="U21" s="8">
        <f t="shared" si="0"/>
        <v>2.7288124999999996</v>
      </c>
      <c r="V21" s="7">
        <f t="shared" si="1"/>
        <v>44.656999999999996</v>
      </c>
      <c r="W21" s="1">
        <v>16</v>
      </c>
    </row>
    <row r="22" spans="1:23" x14ac:dyDescent="0.25">
      <c r="A22" s="1" t="str">
        <f>'F110 Times'!A22</f>
        <v>Pedro de la Rosa</v>
      </c>
      <c r="B22" s="24">
        <f>'F110 Times'!E22</f>
        <v>1.9945000000000022</v>
      </c>
      <c r="C22" s="24">
        <f>'F110 Times'!I22</f>
        <v>1.6550000000000011</v>
      </c>
      <c r="D22" s="24">
        <f>'F110 Times'!M22</f>
        <v>0</v>
      </c>
      <c r="E22" s="27">
        <f>'F110 Times'!Q22</f>
        <v>1.8340000000000032</v>
      </c>
      <c r="F22" s="24">
        <f>'F110 Times'!U22</f>
        <v>1.4314999999999998</v>
      </c>
      <c r="G22" s="27" t="s">
        <v>167</v>
      </c>
      <c r="H22" s="24">
        <f>'F110 Times'!AC22</f>
        <v>1.1610000000000014</v>
      </c>
      <c r="I22" s="27" t="e">
        <f>'F110 Times'!AG22</f>
        <v>#DIV/0!</v>
      </c>
      <c r="J22" s="24"/>
      <c r="K22" s="24"/>
      <c r="L22" s="24"/>
      <c r="N22" s="24"/>
      <c r="O22" s="24"/>
      <c r="P22" s="24"/>
      <c r="R22" s="27" t="e">
        <f>'F110 Times'!BQ22</f>
        <v>#DIV/0!</v>
      </c>
      <c r="S22" s="24"/>
      <c r="T22" s="24"/>
      <c r="U22" s="8">
        <f t="shared" si="0"/>
        <v>0.8850000000000009</v>
      </c>
      <c r="V22" s="7">
        <f t="shared" si="1"/>
        <v>8.0760000000000076</v>
      </c>
      <c r="W22" s="1">
        <v>8</v>
      </c>
    </row>
    <row r="23" spans="1:23" x14ac:dyDescent="0.25">
      <c r="A23" s="1" t="str">
        <f>'F110 Times'!A23</f>
        <v>Kamui Kobayashi</v>
      </c>
      <c r="B23" s="24">
        <f>'F110 Times'!E23</f>
        <v>2.0674999999999955</v>
      </c>
      <c r="C23" s="24">
        <f>'F110 Times'!I23</f>
        <v>1.7510000000000048</v>
      </c>
      <c r="D23" s="24">
        <f>'F110 Times'!M23</f>
        <v>1.3799999999999955</v>
      </c>
      <c r="E23" s="27">
        <f>'F110 Times'!Q23</f>
        <v>1.5320000000000107</v>
      </c>
      <c r="F23" s="24">
        <f>'F110 Times'!U23</f>
        <v>1.4083333333333314</v>
      </c>
      <c r="G23" s="27" t="s">
        <v>167</v>
      </c>
      <c r="H23" s="24">
        <f>'F110 Times'!AC23</f>
        <v>1.0526666666666671</v>
      </c>
      <c r="I23" s="27" t="e">
        <f>'F110 Times'!AG23</f>
        <v>#DIV/0!</v>
      </c>
      <c r="J23" s="24" t="e">
        <f>'F110 Times'!AK23</f>
        <v>#DIV/0!</v>
      </c>
      <c r="K23" s="24" t="e">
        <f>'F110 Times'!AO23</f>
        <v>#DIV/0!</v>
      </c>
      <c r="L23" s="24" t="e">
        <f>'F110 Times'!AS23</f>
        <v>#DIV/0!</v>
      </c>
      <c r="M23" s="27" t="e">
        <f>'F110 Times'!AW23</f>
        <v>#DIV/0!</v>
      </c>
      <c r="N23" s="24" t="e">
        <f>'F110 Times'!BA23</f>
        <v>#DIV/0!</v>
      </c>
      <c r="O23" s="24" t="e">
        <f>'F110 Times'!BE23</f>
        <v>#DIV/0!</v>
      </c>
      <c r="P23" s="27" t="s">
        <v>167</v>
      </c>
      <c r="Q23" s="27" t="e">
        <f>'F110 Times'!BM23</f>
        <v>#DIV/0!</v>
      </c>
      <c r="R23" s="27"/>
      <c r="S23" s="24"/>
      <c r="T23" s="24"/>
      <c r="U23" s="8">
        <f t="shared" si="0"/>
        <v>0.63042307692307731</v>
      </c>
      <c r="V23" s="7">
        <f t="shared" si="1"/>
        <v>9.1915000000000049</v>
      </c>
      <c r="W23" s="1">
        <v>13</v>
      </c>
    </row>
    <row r="24" spans="1:23" x14ac:dyDescent="0.25">
      <c r="A24" s="1" t="str">
        <f>'F110 Times'!A24</f>
        <v>Timo Glock</v>
      </c>
      <c r="B24" s="24">
        <f>'F110 Times'!E24</f>
        <v>5.3900000000000006</v>
      </c>
      <c r="C24" s="24">
        <f>'F110 Times'!I24</f>
        <v>5.3289999999999935</v>
      </c>
      <c r="D24" s="24">
        <f>'F110 Times'!M24</f>
        <v>4.4969999999999999</v>
      </c>
      <c r="E24" s="27">
        <f>'F110 Times'!Q24</f>
        <v>4.0770000000000124</v>
      </c>
      <c r="F24" s="24">
        <f>'F110 Times'!U24</f>
        <v>4.7879999999999967</v>
      </c>
      <c r="G24" s="24">
        <f>'F110 Times'!Y24</f>
        <v>2.9359999999999928</v>
      </c>
      <c r="H24" s="24">
        <f>'F110 Times'!AC24</f>
        <v>3.8919999999999959</v>
      </c>
      <c r="I24" s="27" t="e">
        <f>'F110 Times'!AG24</f>
        <v>#DIV/0!</v>
      </c>
      <c r="J24" s="24" t="e">
        <f>'F110 Times'!AK24</f>
        <v>#DIV/0!</v>
      </c>
      <c r="K24" s="24" t="e">
        <f>'F110 Times'!AO24</f>
        <v>#DIV/0!</v>
      </c>
      <c r="L24" s="24" t="e">
        <f>'F110 Times'!AS24</f>
        <v>#DIV/0!</v>
      </c>
      <c r="M24" s="27" t="e">
        <f>'F110 Times'!AW24</f>
        <v>#DIV/0!</v>
      </c>
      <c r="N24" s="24" t="e">
        <f>'F110 Times'!BA24</f>
        <v>#DIV/0!</v>
      </c>
      <c r="O24" s="24" t="e">
        <f>'F110 Times'!BE24</f>
        <v>#DIV/0!</v>
      </c>
      <c r="P24" s="24" t="e">
        <f>'F110 Times'!BI24</f>
        <v>#DIV/0!</v>
      </c>
      <c r="Q24" s="27" t="e">
        <f>'F110 Times'!BM24</f>
        <v>#DIV/0!</v>
      </c>
      <c r="R24" s="27" t="e">
        <f>'F110 Times'!BQ24</f>
        <v>#DIV/0!</v>
      </c>
      <c r="S24" s="24"/>
      <c r="T24" s="24"/>
      <c r="U24" s="8">
        <f t="shared" si="0"/>
        <v>1.7595882352941172</v>
      </c>
      <c r="V24" s="7">
        <f t="shared" si="1"/>
        <v>30.908999999999992</v>
      </c>
      <c r="W24" s="1">
        <v>17</v>
      </c>
    </row>
    <row r="25" spans="1:23" x14ac:dyDescent="0.25">
      <c r="A25" s="1" t="str">
        <f>'F110 Times'!A25</f>
        <v>Lucas di Grassi</v>
      </c>
      <c r="B25" s="24">
        <f>'F110 Times'!E25</f>
        <v>6.2490000000000094</v>
      </c>
      <c r="C25" s="24">
        <f>'F110 Times'!I25</f>
        <v>5.921999999999997</v>
      </c>
      <c r="D25" s="24">
        <f>'F110 Times'!M25</f>
        <v>12.015000000000001</v>
      </c>
      <c r="E25" s="27">
        <f>'F110 Times'!Q25</f>
        <v>4.5820000000000078</v>
      </c>
      <c r="F25" s="24">
        <f>'F110 Times'!U25</f>
        <v>4.8689999999999998</v>
      </c>
      <c r="G25" s="24">
        <f>'F110 Times'!Y25</f>
        <v>3.4230000000000018</v>
      </c>
      <c r="H25" s="24">
        <f>'F110 Times'!AC25</f>
        <v>5.1370000000000005</v>
      </c>
      <c r="I25" s="27" t="e">
        <f>'F110 Times'!AG25</f>
        <v>#DIV/0!</v>
      </c>
      <c r="J25" s="24" t="e">
        <f>'F110 Times'!AK25</f>
        <v>#DIV/0!</v>
      </c>
      <c r="K25" s="24" t="e">
        <f>'F110 Times'!AO25</f>
        <v>#DIV/0!</v>
      </c>
      <c r="L25" s="24" t="e">
        <f>'F110 Times'!AS25</f>
        <v>#DIV/0!</v>
      </c>
      <c r="M25" s="27" t="e">
        <f>'F110 Times'!AW25</f>
        <v>#DIV/0!</v>
      </c>
      <c r="N25" s="24" t="e">
        <f>'F110 Times'!BA25</f>
        <v>#DIV/0!</v>
      </c>
      <c r="O25" s="24" t="e">
        <f>'F110 Times'!BE25</f>
        <v>#DIV/0!</v>
      </c>
      <c r="P25" s="24" t="e">
        <f>'F110 Times'!BI25</f>
        <v>#DIV/0!</v>
      </c>
      <c r="Q25" s="27" t="e">
        <f>'F110 Times'!BM25</f>
        <v>#DIV/0!</v>
      </c>
      <c r="R25" s="27" t="e">
        <f>'F110 Times'!BQ25</f>
        <v>#DIV/0!</v>
      </c>
      <c r="S25" s="24"/>
      <c r="T25" s="24"/>
      <c r="U25" s="8">
        <f t="shared" si="0"/>
        <v>2.4235882352941185</v>
      </c>
      <c r="V25" s="7">
        <f t="shared" si="1"/>
        <v>42.197000000000017</v>
      </c>
      <c r="W25" s="1">
        <v>17</v>
      </c>
    </row>
    <row r="26" spans="1:23" x14ac:dyDescent="0.25">
      <c r="A26" s="1" t="str">
        <f>'F110 Times'!A26</f>
        <v>(Sakon Yamamoto)</v>
      </c>
      <c r="B26" s="24"/>
      <c r="C26" s="24"/>
      <c r="D26" s="24"/>
      <c r="F26" s="24"/>
      <c r="G26" s="24"/>
      <c r="H26" s="24"/>
      <c r="J26" s="24"/>
      <c r="K26" s="24"/>
      <c r="L26" s="24"/>
      <c r="M26" s="27">
        <v>2.02</v>
      </c>
      <c r="N26" s="24" t="e">
        <f>'F110 Times'!BA26</f>
        <v>#DIV/0!</v>
      </c>
      <c r="O26" s="24" t="e">
        <f>'F110 Times'!BE26</f>
        <v>#DIV/0!</v>
      </c>
      <c r="P26" s="24" t="e">
        <f>'F110 Times'!BI26</f>
        <v>#DIV/0!</v>
      </c>
      <c r="Q26" s="27" t="e">
        <f>'F110 Times'!BM26</f>
        <v>#DIV/0!</v>
      </c>
      <c r="R26" s="27" t="e">
        <f>'F110 Times'!BQ26</f>
        <v>#DIV/0!</v>
      </c>
      <c r="S26" s="24"/>
      <c r="T26" s="24"/>
      <c r="U26" s="8">
        <f t="shared" si="0"/>
        <v>-0.16600000000000001</v>
      </c>
      <c r="V26" s="7">
        <f t="shared" si="1"/>
        <v>0</v>
      </c>
      <c r="W26" s="1">
        <v>6</v>
      </c>
    </row>
    <row r="27" spans="1:23" x14ac:dyDescent="0.25">
      <c r="A27" s="1" t="str">
        <f>'F110 Times'!A27</f>
        <v>(Christian Klien)</v>
      </c>
      <c r="B27" s="24"/>
      <c r="C27" s="24"/>
      <c r="D27" s="24"/>
      <c r="F27" s="24"/>
      <c r="G27" s="24"/>
      <c r="H27" s="24" t="e">
        <f>'F110 Times'!AC27</f>
        <v>#DIV/0!</v>
      </c>
      <c r="J27" s="24"/>
      <c r="K27" s="24"/>
      <c r="L27" s="24"/>
      <c r="M27" s="24"/>
      <c r="N27" s="24"/>
      <c r="O27" s="24"/>
      <c r="P27" s="24"/>
      <c r="R27" s="27"/>
      <c r="S27" s="24"/>
      <c r="T27" s="24"/>
      <c r="U27" s="8" t="e">
        <f t="shared" si="0"/>
        <v>#DIV/0!</v>
      </c>
      <c r="V27" s="7" t="e">
        <f t="shared" si="1"/>
        <v>#DIV/0!</v>
      </c>
      <c r="W27" s="1">
        <v>1</v>
      </c>
    </row>
    <row r="28" spans="1:23" x14ac:dyDescent="0.25">
      <c r="A28" s="1" t="str">
        <f>'F110 Times'!A28</f>
        <v>(Nick Heidfeld)</v>
      </c>
      <c r="B28" s="24"/>
      <c r="C28" s="24"/>
      <c r="D28" s="24"/>
      <c r="F28" s="24"/>
      <c r="G28" s="24"/>
      <c r="H28" s="24"/>
      <c r="J28" s="24"/>
      <c r="K28" s="24" t="e">
        <f>'F110 Times'!AO28</f>
        <v>#DIV/0!</v>
      </c>
      <c r="L28" s="24"/>
      <c r="N28" s="24"/>
      <c r="O28" s="24"/>
      <c r="P28" s="24"/>
      <c r="R28" s="27"/>
      <c r="S28" s="24"/>
      <c r="T28" s="24"/>
      <c r="U28" s="8">
        <f t="shared" si="0"/>
        <v>-0.996</v>
      </c>
      <c r="V28" s="7">
        <f t="shared" si="1"/>
        <v>0</v>
      </c>
      <c r="W28" s="1">
        <v>1</v>
      </c>
    </row>
    <row r="29" spans="1:23" x14ac:dyDescent="0.25">
      <c r="A29" s="1" t="s">
        <v>160</v>
      </c>
      <c r="B29" s="24"/>
      <c r="C29" s="24"/>
      <c r="D29" s="24"/>
      <c r="F29" s="24"/>
      <c r="G29" s="24"/>
      <c r="H29" s="24"/>
      <c r="J29" s="24" t="e">
        <f>'F110 Times'!#REF!</f>
        <v>#REF!</v>
      </c>
      <c r="K29" s="24" t="e">
        <f>'F110 Times'!#REF!</f>
        <v>#REF!</v>
      </c>
      <c r="L29" s="24" t="e">
        <f>'F110 Times'!#REF!</f>
        <v>#REF!</v>
      </c>
      <c r="M29" s="27" t="e">
        <f>'F110 Times'!#REF!</f>
        <v>#REF!</v>
      </c>
      <c r="N29" s="24" t="e">
        <f>'F110 Times'!#REF!</f>
        <v>#REF!</v>
      </c>
      <c r="O29" s="24" t="e">
        <f>'F110 Times'!#REF!</f>
        <v>#REF!</v>
      </c>
      <c r="P29" s="24" t="e">
        <f>'F110 Times'!#REF!</f>
        <v>#REF!</v>
      </c>
      <c r="Q29" s="27" t="s">
        <v>167</v>
      </c>
      <c r="R29" s="27" t="e">
        <f>'F110 Times'!#REF!</f>
        <v>#REF!</v>
      </c>
      <c r="S29" s="24"/>
      <c r="T29" s="24"/>
      <c r="U29" s="8">
        <f t="shared" si="0"/>
        <v>-0.1245</v>
      </c>
      <c r="V29" s="7">
        <f t="shared" si="1"/>
        <v>0</v>
      </c>
      <c r="W29" s="1">
        <v>8</v>
      </c>
    </row>
  </sheetData>
  <conditionalFormatting sqref="S2:T9 S14:T19 S23:T26 T22 S11:T11 S21:T21 S20">
    <cfRule type="cellIs" dxfId="143" priority="37" operator="between">
      <formula>27</formula>
      <formula>28</formula>
    </cfRule>
    <cfRule type="cellIs" dxfId="142" priority="38" operator="between">
      <formula>21</formula>
      <formula>26</formula>
    </cfRule>
    <cfRule type="cellIs" dxfId="141" priority="39" operator="between">
      <formula>11</formula>
      <formula>20</formula>
    </cfRule>
    <cfRule type="cellIs" dxfId="140" priority="40" operator="between">
      <formula>2</formula>
      <formula>10</formula>
    </cfRule>
    <cfRule type="cellIs" dxfId="139" priority="41" operator="equal">
      <formula>1</formula>
    </cfRule>
  </conditionalFormatting>
  <conditionalFormatting sqref="S12:T13">
    <cfRule type="cellIs" dxfId="138" priority="27" operator="between">
      <formula>27</formula>
      <formula>28</formula>
    </cfRule>
    <cfRule type="cellIs" dxfId="137" priority="28" operator="between">
      <formula>21</formula>
      <formula>26</formula>
    </cfRule>
    <cfRule type="cellIs" dxfId="136" priority="29" operator="between">
      <formula>11</formula>
      <formula>20</formula>
    </cfRule>
    <cfRule type="cellIs" dxfId="135" priority="30" operator="between">
      <formula>2</formula>
      <formula>10</formula>
    </cfRule>
    <cfRule type="cellIs" dxfId="134" priority="31" operator="equal">
      <formula>1</formula>
    </cfRule>
  </conditionalFormatting>
  <conditionalFormatting sqref="B2:R29">
    <cfRule type="cellIs" dxfId="133" priority="3" operator="greaterThanOrEqual">
      <formula>9</formula>
    </cfRule>
    <cfRule type="cellIs" dxfId="132" priority="4" operator="between">
      <formula>7</formula>
      <formula>7.999</formula>
    </cfRule>
    <cfRule type="cellIs" dxfId="131" priority="5" operator="between">
      <formula>6</formula>
      <formula>6.999</formula>
    </cfRule>
    <cfRule type="cellIs" dxfId="130" priority="6" operator="between">
      <formula>5</formula>
      <formula>5.999</formula>
    </cfRule>
    <cfRule type="cellIs" dxfId="129" priority="7" operator="between">
      <formula>4</formula>
      <formula>4.999</formula>
    </cfRule>
    <cfRule type="cellIs" dxfId="128" priority="8" operator="between">
      <formula>3</formula>
      <formula>3.999</formula>
    </cfRule>
    <cfRule type="cellIs" dxfId="127" priority="9" operator="between">
      <formula>2</formula>
      <formula>2.999</formula>
    </cfRule>
    <cfRule type="cellIs" dxfId="126" priority="10" operator="between">
      <formula>1</formula>
      <formula>1.999</formula>
    </cfRule>
    <cfRule type="cellIs" dxfId="125" priority="11" operator="between">
      <formula>0.001</formula>
      <formula>0.999</formula>
    </cfRule>
  </conditionalFormatting>
  <conditionalFormatting sqref="B1:T1048576">
    <cfRule type="containsErrors" dxfId="124" priority="2">
      <formula>ISERROR(B1)</formula>
    </cfRule>
  </conditionalFormatting>
  <conditionalFormatting sqref="B2:T29">
    <cfRule type="containsText" dxfId="123" priority="1" operator="containsText" text="No Time">
      <formula>NOT(ISERROR(SEARCH("No Time",B2)))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zoomScale="60" zoomScaleNormal="6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2" sqref="B12"/>
    </sheetView>
  </sheetViews>
  <sheetFormatPr defaultRowHeight="15" x14ac:dyDescent="0.25"/>
  <cols>
    <col min="1" max="1" width="14.28515625" customWidth="1"/>
    <col min="2" max="17" width="5.28515625" style="13" customWidth="1"/>
    <col min="18" max="18" width="8.5703125" style="14" customWidth="1"/>
    <col min="19" max="19" width="9.140625" style="13"/>
  </cols>
  <sheetData>
    <row r="1" spans="1:20" x14ac:dyDescent="0.25">
      <c r="A1" s="1"/>
      <c r="B1" s="11" t="s">
        <v>28</v>
      </c>
      <c r="C1" s="11" t="s">
        <v>29</v>
      </c>
      <c r="D1" s="11" t="s">
        <v>30</v>
      </c>
      <c r="E1" s="11" t="s">
        <v>31</v>
      </c>
      <c r="F1" s="11" t="s">
        <v>32</v>
      </c>
      <c r="G1" s="11" t="s">
        <v>33</v>
      </c>
      <c r="H1" s="11" t="s">
        <v>34</v>
      </c>
      <c r="I1" s="11" t="s">
        <v>35</v>
      </c>
      <c r="J1" s="11" t="s">
        <v>36</v>
      </c>
      <c r="K1" s="11" t="s">
        <v>37</v>
      </c>
      <c r="L1" s="11" t="s">
        <v>38</v>
      </c>
      <c r="M1" s="11" t="s">
        <v>39</v>
      </c>
      <c r="N1" s="11" t="s">
        <v>40</v>
      </c>
      <c r="O1" s="11" t="s">
        <v>41</v>
      </c>
      <c r="P1" s="11" t="s">
        <v>42</v>
      </c>
      <c r="Q1" s="11" t="s">
        <v>43</v>
      </c>
      <c r="R1" s="14" t="s">
        <v>45</v>
      </c>
      <c r="S1" s="11"/>
      <c r="T1" s="1"/>
    </row>
    <row r="2" spans="1:20" x14ac:dyDescent="0.25">
      <c r="A2" s="1" t="s">
        <v>6</v>
      </c>
      <c r="B2" s="12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5">
        <f>S2/T2</f>
        <v>2</v>
      </c>
      <c r="S2" s="17">
        <f t="shared" ref="S2:S23" si="0">SUM(B2:Q2)</f>
        <v>2</v>
      </c>
      <c r="T2">
        <f t="shared" ref="T2:T23" si="1">COUNT(B2:Q2)</f>
        <v>1</v>
      </c>
    </row>
    <row r="3" spans="1:20" x14ac:dyDescent="0.25">
      <c r="A3" s="1" t="s">
        <v>1</v>
      </c>
      <c r="B3" s="12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5">
        <f t="shared" ref="R3:R23" si="2">S3/T3</f>
        <v>1</v>
      </c>
      <c r="S3" s="17">
        <f t="shared" si="0"/>
        <v>1</v>
      </c>
      <c r="T3">
        <f t="shared" si="1"/>
        <v>1</v>
      </c>
    </row>
    <row r="4" spans="1:20" x14ac:dyDescent="0.25">
      <c r="A4" s="1" t="s">
        <v>88</v>
      </c>
      <c r="B4" s="12">
        <v>3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5">
        <f t="shared" si="2"/>
        <v>3</v>
      </c>
      <c r="S4" s="17">
        <f t="shared" si="0"/>
        <v>3</v>
      </c>
      <c r="T4">
        <f t="shared" si="1"/>
        <v>1</v>
      </c>
    </row>
    <row r="5" spans="1:20" x14ac:dyDescent="0.25">
      <c r="A5" s="1" t="s">
        <v>13</v>
      </c>
      <c r="B5" s="12">
        <v>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5">
        <f t="shared" si="2"/>
        <v>6</v>
      </c>
      <c r="S5" s="17">
        <f t="shared" si="0"/>
        <v>6</v>
      </c>
      <c r="T5">
        <f t="shared" si="1"/>
        <v>1</v>
      </c>
    </row>
    <row r="6" spans="1:20" x14ac:dyDescent="0.25">
      <c r="A6" s="1" t="s">
        <v>10</v>
      </c>
      <c r="B6" s="12">
        <v>16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5">
        <f t="shared" si="2"/>
        <v>16</v>
      </c>
      <c r="S6" s="17">
        <f t="shared" si="0"/>
        <v>16</v>
      </c>
      <c r="T6">
        <f t="shared" si="1"/>
        <v>1</v>
      </c>
    </row>
    <row r="7" spans="1:20" x14ac:dyDescent="0.25">
      <c r="A7" s="1" t="s">
        <v>99</v>
      </c>
      <c r="B7" s="12">
        <v>10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5">
        <f t="shared" si="2"/>
        <v>10</v>
      </c>
      <c r="S7" s="17">
        <f t="shared" si="0"/>
        <v>10</v>
      </c>
      <c r="T7">
        <f t="shared" si="1"/>
        <v>1</v>
      </c>
    </row>
    <row r="8" spans="1:20" x14ac:dyDescent="0.25">
      <c r="A8" s="1" t="s">
        <v>0</v>
      </c>
      <c r="B8" s="12">
        <v>4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5">
        <f t="shared" si="2"/>
        <v>4</v>
      </c>
      <c r="S8" s="17">
        <f t="shared" si="0"/>
        <v>4</v>
      </c>
      <c r="T8">
        <f t="shared" si="1"/>
        <v>1</v>
      </c>
    </row>
    <row r="9" spans="1:20" x14ac:dyDescent="0.25">
      <c r="A9" s="1" t="s">
        <v>23</v>
      </c>
      <c r="B9" s="12">
        <v>5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5">
        <f t="shared" si="2"/>
        <v>5</v>
      </c>
      <c r="S9" s="17">
        <f t="shared" si="0"/>
        <v>5</v>
      </c>
      <c r="T9">
        <f t="shared" si="1"/>
        <v>1</v>
      </c>
    </row>
    <row r="10" spans="1:20" x14ac:dyDescent="0.25">
      <c r="A10" s="1" t="s">
        <v>100</v>
      </c>
      <c r="B10" s="12">
        <v>12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5">
        <f t="shared" si="2"/>
        <v>12</v>
      </c>
      <c r="S10" s="17">
        <f t="shared" si="0"/>
        <v>12</v>
      </c>
      <c r="T10">
        <f t="shared" si="1"/>
        <v>1</v>
      </c>
    </row>
    <row r="11" spans="1:20" x14ac:dyDescent="0.25">
      <c r="A11" s="1" t="s">
        <v>101</v>
      </c>
      <c r="B11" s="12">
        <v>7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5">
        <f t="shared" si="2"/>
        <v>7</v>
      </c>
      <c r="S11" s="17">
        <f t="shared" si="0"/>
        <v>7</v>
      </c>
      <c r="T11">
        <f t="shared" si="1"/>
        <v>1</v>
      </c>
    </row>
    <row r="12" spans="1:20" x14ac:dyDescent="0.25">
      <c r="A12" s="1" t="s">
        <v>20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5" t="e">
        <f t="shared" si="2"/>
        <v>#DIV/0!</v>
      </c>
      <c r="S12" s="17">
        <f t="shared" si="0"/>
        <v>0</v>
      </c>
      <c r="T12">
        <f t="shared" si="1"/>
        <v>0</v>
      </c>
    </row>
    <row r="13" spans="1:20" x14ac:dyDescent="0.25">
      <c r="A13" s="1" t="s">
        <v>93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5" t="e">
        <f t="shared" si="2"/>
        <v>#DIV/0!</v>
      </c>
      <c r="S13" s="17">
        <f t="shared" si="0"/>
        <v>0</v>
      </c>
      <c r="T13">
        <f t="shared" si="1"/>
        <v>0</v>
      </c>
    </row>
    <row r="14" spans="1:20" x14ac:dyDescent="0.25">
      <c r="A14" s="1" t="s">
        <v>102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5" t="e">
        <f t="shared" si="2"/>
        <v>#DIV/0!</v>
      </c>
      <c r="S14" s="17">
        <f t="shared" si="0"/>
        <v>0</v>
      </c>
      <c r="T14">
        <f t="shared" si="1"/>
        <v>0</v>
      </c>
    </row>
    <row r="15" spans="1:20" x14ac:dyDescent="0.25">
      <c r="A15" s="1" t="s">
        <v>103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5" t="e">
        <f t="shared" si="2"/>
        <v>#DIV/0!</v>
      </c>
      <c r="S15" s="17">
        <f t="shared" si="0"/>
        <v>0</v>
      </c>
      <c r="T15">
        <f t="shared" si="1"/>
        <v>0</v>
      </c>
    </row>
    <row r="16" spans="1:20" x14ac:dyDescent="0.25">
      <c r="A16" s="1" t="s">
        <v>12</v>
      </c>
      <c r="B16" s="12">
        <v>8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5">
        <f t="shared" si="2"/>
        <v>8</v>
      </c>
      <c r="S16" s="17">
        <f t="shared" si="0"/>
        <v>8</v>
      </c>
      <c r="T16">
        <f t="shared" si="1"/>
        <v>1</v>
      </c>
    </row>
    <row r="17" spans="1:20" x14ac:dyDescent="0.25">
      <c r="A17" s="1" t="s">
        <v>11</v>
      </c>
      <c r="B17" s="12">
        <v>14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5">
        <f t="shared" si="2"/>
        <v>14</v>
      </c>
      <c r="S17" s="17">
        <f t="shared" si="0"/>
        <v>14</v>
      </c>
      <c r="T17">
        <f t="shared" si="1"/>
        <v>1</v>
      </c>
    </row>
    <row r="18" spans="1:20" x14ac:dyDescent="0.25">
      <c r="A18" s="1" t="s">
        <v>19</v>
      </c>
      <c r="B18" s="12">
        <v>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5">
        <f t="shared" si="2"/>
        <v>9</v>
      </c>
      <c r="S18" s="17">
        <f t="shared" si="0"/>
        <v>9</v>
      </c>
      <c r="T18">
        <f t="shared" si="1"/>
        <v>1</v>
      </c>
    </row>
    <row r="19" spans="1:20" x14ac:dyDescent="0.25">
      <c r="A19" s="1" t="s">
        <v>104</v>
      </c>
      <c r="B19" s="12">
        <v>11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5">
        <f t="shared" si="2"/>
        <v>11</v>
      </c>
      <c r="S19" s="17">
        <f t="shared" si="0"/>
        <v>11</v>
      </c>
      <c r="T19">
        <f t="shared" si="1"/>
        <v>1</v>
      </c>
    </row>
    <row r="20" spans="1:20" x14ac:dyDescent="0.25">
      <c r="A20" s="1" t="s">
        <v>94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5" t="e">
        <f t="shared" si="2"/>
        <v>#DIV/0!</v>
      </c>
      <c r="S20" s="17">
        <f t="shared" si="0"/>
        <v>0</v>
      </c>
      <c r="T20">
        <f t="shared" si="1"/>
        <v>0</v>
      </c>
    </row>
    <row r="21" spans="1:20" x14ac:dyDescent="0.25">
      <c r="A21" s="1" t="s">
        <v>105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5" t="e">
        <f t="shared" si="2"/>
        <v>#DIV/0!</v>
      </c>
      <c r="S21" s="17">
        <f t="shared" si="0"/>
        <v>0</v>
      </c>
      <c r="T21">
        <f t="shared" si="1"/>
        <v>0</v>
      </c>
    </row>
    <row r="22" spans="1:20" x14ac:dyDescent="0.25">
      <c r="A22" s="1" t="s">
        <v>106</v>
      </c>
      <c r="B22" s="12">
        <v>13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5">
        <f t="shared" si="2"/>
        <v>13</v>
      </c>
      <c r="S22" s="17">
        <f t="shared" si="0"/>
        <v>13</v>
      </c>
      <c r="T22">
        <f t="shared" si="1"/>
        <v>1</v>
      </c>
    </row>
    <row r="23" spans="1:20" x14ac:dyDescent="0.25">
      <c r="A23" s="1" t="s">
        <v>107</v>
      </c>
      <c r="B23" s="12">
        <v>15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5">
        <f t="shared" si="2"/>
        <v>15</v>
      </c>
      <c r="S23" s="17">
        <f t="shared" si="0"/>
        <v>15</v>
      </c>
      <c r="T23">
        <f t="shared" si="1"/>
        <v>1</v>
      </c>
    </row>
  </sheetData>
  <conditionalFormatting sqref="J2:Q23">
    <cfRule type="cellIs" dxfId="122" priority="12" operator="between">
      <formula>27</formula>
      <formula>28</formula>
    </cfRule>
    <cfRule type="cellIs" dxfId="121" priority="13" operator="between">
      <formula>21</formula>
      <formula>26</formula>
    </cfRule>
    <cfRule type="cellIs" dxfId="120" priority="14" operator="between">
      <formula>11</formula>
      <formula>20</formula>
    </cfRule>
    <cfRule type="cellIs" dxfId="119" priority="15" operator="between">
      <formula>2</formula>
      <formula>10</formula>
    </cfRule>
    <cfRule type="cellIs" dxfId="118" priority="16" operator="equal">
      <formula>1</formula>
    </cfRule>
  </conditionalFormatting>
  <conditionalFormatting sqref="B2:I23">
    <cfRule type="cellIs" dxfId="117" priority="7" operator="between">
      <formula>27</formula>
      <formula>28</formula>
    </cfRule>
    <cfRule type="cellIs" dxfId="116" priority="8" operator="between">
      <formula>21</formula>
      <formula>26</formula>
    </cfRule>
    <cfRule type="cellIs" dxfId="115" priority="9" operator="between">
      <formula>11</formula>
      <formula>20</formula>
    </cfRule>
    <cfRule type="cellIs" dxfId="114" priority="10" operator="between">
      <formula>2</formula>
      <formula>10</formula>
    </cfRule>
    <cfRule type="cellIs" dxfId="113" priority="11" operator="equal">
      <formula>1</formula>
    </cfRule>
  </conditionalFormatting>
  <conditionalFormatting sqref="R2:R23">
    <cfRule type="top10" dxfId="112" priority="112" bottom="1" rank="1"/>
    <cfRule type="cellIs" dxfId="111" priority="113" operator="between">
      <formula>27</formula>
      <formula>28</formula>
    </cfRule>
    <cfRule type="cellIs" dxfId="110" priority="114" operator="between">
      <formula>21</formula>
      <formula>26</formula>
    </cfRule>
    <cfRule type="cellIs" dxfId="109" priority="115" operator="between">
      <formula>11</formula>
      <formula>20</formula>
    </cfRule>
    <cfRule type="cellIs" dxfId="108" priority="116" operator="between">
      <formula>2</formula>
      <formula>10</formula>
    </cfRule>
    <cfRule type="cellIs" dxfId="107" priority="117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zoomScale="70" zoomScaleNormal="70" workbookViewId="0">
      <selection activeCell="Q25" sqref="Q25"/>
    </sheetView>
  </sheetViews>
  <sheetFormatPr defaultRowHeight="15" x14ac:dyDescent="0.25"/>
  <cols>
    <col min="1" max="1" width="14.28515625" customWidth="1"/>
    <col min="2" max="17" width="5.28515625" style="13" customWidth="1"/>
  </cols>
  <sheetData>
    <row r="1" spans="1:20" x14ac:dyDescent="0.25">
      <c r="A1" s="1"/>
      <c r="B1" s="11" t="s">
        <v>28</v>
      </c>
      <c r="C1" s="11" t="s">
        <v>29</v>
      </c>
      <c r="D1" s="11" t="s">
        <v>30</v>
      </c>
      <c r="E1" s="11" t="s">
        <v>31</v>
      </c>
      <c r="F1" s="11" t="s">
        <v>32</v>
      </c>
      <c r="G1" s="11" t="s">
        <v>33</v>
      </c>
      <c r="H1" s="11" t="s">
        <v>34</v>
      </c>
      <c r="I1" s="11" t="s">
        <v>35</v>
      </c>
      <c r="J1" s="11" t="s">
        <v>36</v>
      </c>
      <c r="K1" s="11" t="s">
        <v>37</v>
      </c>
      <c r="L1" s="11" t="s">
        <v>38</v>
      </c>
      <c r="M1" s="11" t="s">
        <v>39</v>
      </c>
      <c r="N1" s="11" t="s">
        <v>40</v>
      </c>
      <c r="O1" s="11" t="s">
        <v>41</v>
      </c>
      <c r="P1" s="11" t="s">
        <v>42</v>
      </c>
      <c r="Q1" s="11" t="s">
        <v>43</v>
      </c>
      <c r="R1" s="8" t="s">
        <v>76</v>
      </c>
      <c r="S1" s="4"/>
      <c r="T1" s="1"/>
    </row>
    <row r="2" spans="1:20" x14ac:dyDescent="0.25">
      <c r="A2" s="1" t="s">
        <v>0</v>
      </c>
      <c r="B2" s="12">
        <v>4</v>
      </c>
      <c r="C2" s="12">
        <v>1</v>
      </c>
      <c r="D2" s="12">
        <v>2</v>
      </c>
      <c r="E2" s="12" t="s">
        <v>71</v>
      </c>
      <c r="F2" s="12">
        <v>2</v>
      </c>
      <c r="G2" s="12">
        <v>2</v>
      </c>
      <c r="H2" s="12">
        <v>2</v>
      </c>
      <c r="I2" s="12">
        <v>1</v>
      </c>
      <c r="J2" s="12">
        <v>1</v>
      </c>
      <c r="K2" s="12">
        <v>1</v>
      </c>
      <c r="L2" s="12">
        <v>1</v>
      </c>
      <c r="M2" s="12">
        <v>2</v>
      </c>
      <c r="N2" s="12">
        <v>2</v>
      </c>
      <c r="O2" s="12">
        <v>1</v>
      </c>
      <c r="P2" s="12">
        <v>3</v>
      </c>
      <c r="Q2" s="12">
        <v>1</v>
      </c>
      <c r="R2" s="8" t="s">
        <v>84</v>
      </c>
      <c r="S2" s="7"/>
      <c r="T2">
        <f t="shared" ref="T2:T29" si="0">COUNT(B2:Q2)</f>
        <v>15</v>
      </c>
    </row>
    <row r="3" spans="1:20" x14ac:dyDescent="0.25">
      <c r="A3" s="1" t="s">
        <v>1</v>
      </c>
      <c r="B3" s="12" t="s">
        <v>74</v>
      </c>
      <c r="C3" s="12" t="s">
        <v>71</v>
      </c>
      <c r="D3" s="12">
        <v>1</v>
      </c>
      <c r="E3" s="12">
        <v>4</v>
      </c>
      <c r="F3" s="12">
        <v>5</v>
      </c>
      <c r="G3" s="12">
        <v>4</v>
      </c>
      <c r="H3" s="12" t="s">
        <v>71</v>
      </c>
      <c r="I3" s="12">
        <v>2</v>
      </c>
      <c r="J3" s="12">
        <v>3</v>
      </c>
      <c r="K3" s="12">
        <v>10</v>
      </c>
      <c r="L3" s="12">
        <v>4</v>
      </c>
      <c r="M3" s="12">
        <v>4</v>
      </c>
      <c r="N3" s="12">
        <v>1</v>
      </c>
      <c r="O3" s="12">
        <v>10</v>
      </c>
      <c r="P3" s="12">
        <v>1</v>
      </c>
      <c r="Q3" s="12">
        <v>4</v>
      </c>
      <c r="R3" s="8" t="s">
        <v>85</v>
      </c>
      <c r="S3" s="7"/>
      <c r="T3">
        <f t="shared" si="0"/>
        <v>13</v>
      </c>
    </row>
    <row r="4" spans="1:20" x14ac:dyDescent="0.25">
      <c r="A4" s="1" t="s">
        <v>2</v>
      </c>
      <c r="B4" s="12">
        <v>5</v>
      </c>
      <c r="C4" s="12">
        <v>7</v>
      </c>
      <c r="D4" s="12" t="s">
        <v>71</v>
      </c>
      <c r="E4" s="12" t="s">
        <v>71</v>
      </c>
      <c r="F4" s="12">
        <v>6</v>
      </c>
      <c r="G4" s="12">
        <v>6</v>
      </c>
      <c r="H4" s="12">
        <v>9</v>
      </c>
      <c r="I4" s="12">
        <v>5</v>
      </c>
      <c r="J4" s="12" t="s">
        <v>71</v>
      </c>
      <c r="K4" s="12" t="s">
        <v>71</v>
      </c>
      <c r="L4" s="12">
        <v>8</v>
      </c>
      <c r="M4" s="12">
        <v>8</v>
      </c>
      <c r="N4" s="12" t="s">
        <v>74</v>
      </c>
      <c r="O4" s="12">
        <v>9</v>
      </c>
      <c r="P4" s="12" t="s">
        <v>71</v>
      </c>
      <c r="Q4" s="12" t="s">
        <v>71</v>
      </c>
      <c r="R4" s="8" t="s">
        <v>79</v>
      </c>
      <c r="S4" s="7"/>
      <c r="T4">
        <f t="shared" si="0"/>
        <v>9</v>
      </c>
    </row>
    <row r="5" spans="1:20" x14ac:dyDescent="0.25">
      <c r="A5" s="1" t="s">
        <v>3</v>
      </c>
      <c r="B5" s="12">
        <v>16</v>
      </c>
      <c r="C5" s="12" t="s">
        <v>71</v>
      </c>
      <c r="D5" s="12">
        <v>9</v>
      </c>
      <c r="E5" s="12" t="s">
        <v>71</v>
      </c>
      <c r="F5" s="12" t="s">
        <v>71</v>
      </c>
      <c r="G5" s="12">
        <v>8</v>
      </c>
      <c r="H5" s="12">
        <v>14</v>
      </c>
      <c r="I5" s="12" t="s">
        <v>71</v>
      </c>
      <c r="J5" s="12">
        <v>10</v>
      </c>
      <c r="K5" s="12">
        <v>3</v>
      </c>
      <c r="L5" s="12" t="s">
        <v>71</v>
      </c>
      <c r="M5" s="12" t="s">
        <v>71</v>
      </c>
      <c r="N5" s="12">
        <v>14</v>
      </c>
      <c r="O5" s="12">
        <v>4</v>
      </c>
      <c r="P5" s="12" t="s">
        <v>71</v>
      </c>
      <c r="Q5" s="12" t="s">
        <v>71</v>
      </c>
      <c r="R5" s="8" t="s">
        <v>80</v>
      </c>
      <c r="S5" s="7"/>
      <c r="T5">
        <f t="shared" si="0"/>
        <v>8</v>
      </c>
    </row>
    <row r="6" spans="1:20" x14ac:dyDescent="0.25">
      <c r="A6" s="1" t="s">
        <v>4</v>
      </c>
      <c r="B6" s="12">
        <v>1</v>
      </c>
      <c r="C6" s="12">
        <v>2</v>
      </c>
      <c r="D6" s="12" t="s">
        <v>71</v>
      </c>
      <c r="E6" s="12">
        <v>1</v>
      </c>
      <c r="F6" s="12">
        <v>1</v>
      </c>
      <c r="G6" s="12">
        <v>1</v>
      </c>
      <c r="H6" s="12">
        <v>1</v>
      </c>
      <c r="I6" s="12">
        <v>4</v>
      </c>
      <c r="J6" s="12">
        <v>4</v>
      </c>
      <c r="K6" s="12">
        <v>2</v>
      </c>
      <c r="L6" s="12" t="s">
        <v>74</v>
      </c>
      <c r="M6" s="12" t="s">
        <v>71</v>
      </c>
      <c r="N6" s="12">
        <v>3</v>
      </c>
      <c r="O6" s="12">
        <v>2</v>
      </c>
      <c r="P6" s="12" t="s">
        <v>74</v>
      </c>
      <c r="Q6" s="12">
        <v>2</v>
      </c>
      <c r="R6" s="8" t="s">
        <v>86</v>
      </c>
      <c r="S6" s="7"/>
      <c r="T6">
        <f t="shared" si="0"/>
        <v>12</v>
      </c>
    </row>
    <row r="7" spans="1:20" x14ac:dyDescent="0.25">
      <c r="A7" s="1" t="s">
        <v>5</v>
      </c>
      <c r="B7" s="12">
        <v>13</v>
      </c>
      <c r="C7" s="12" t="s">
        <v>71</v>
      </c>
      <c r="D7" s="12" t="s">
        <v>71</v>
      </c>
      <c r="E7" s="12" t="s">
        <v>71</v>
      </c>
      <c r="F7" s="12">
        <v>10</v>
      </c>
      <c r="G7" s="12" t="s">
        <v>71</v>
      </c>
      <c r="H7" s="12">
        <v>10</v>
      </c>
      <c r="I7" s="12">
        <v>12</v>
      </c>
      <c r="J7" s="12">
        <v>12</v>
      </c>
      <c r="K7" s="12">
        <v>11</v>
      </c>
      <c r="L7" s="12">
        <v>6</v>
      </c>
      <c r="M7" s="12">
        <v>9</v>
      </c>
      <c r="N7" s="12">
        <v>13</v>
      </c>
      <c r="O7" s="12">
        <v>5</v>
      </c>
      <c r="P7" s="12">
        <v>4</v>
      </c>
      <c r="Q7" s="12" t="s">
        <v>71</v>
      </c>
      <c r="R7" s="8" t="s">
        <v>79</v>
      </c>
      <c r="S7" s="7"/>
      <c r="T7">
        <f t="shared" si="0"/>
        <v>11</v>
      </c>
    </row>
    <row r="8" spans="1:20" x14ac:dyDescent="0.25">
      <c r="A8" s="1" t="s">
        <v>6</v>
      </c>
      <c r="B8" s="12">
        <v>2</v>
      </c>
      <c r="C8" s="12" t="s">
        <v>71</v>
      </c>
      <c r="D8" s="12">
        <v>5</v>
      </c>
      <c r="E8" s="12">
        <v>6</v>
      </c>
      <c r="F8" s="12">
        <v>3</v>
      </c>
      <c r="G8" s="12" t="s">
        <v>71</v>
      </c>
      <c r="H8" s="12" t="s">
        <v>71</v>
      </c>
      <c r="I8" s="12">
        <v>6</v>
      </c>
      <c r="J8" s="12">
        <v>5</v>
      </c>
      <c r="K8" s="12">
        <v>7</v>
      </c>
      <c r="L8" s="12">
        <v>3</v>
      </c>
      <c r="M8" s="12">
        <v>5</v>
      </c>
      <c r="N8" s="12">
        <v>5</v>
      </c>
      <c r="O8" s="12" t="s">
        <v>71</v>
      </c>
      <c r="P8" s="12" t="s">
        <v>74</v>
      </c>
      <c r="Q8" s="12">
        <v>13</v>
      </c>
      <c r="R8" s="8" t="s">
        <v>83</v>
      </c>
      <c r="S8" s="7"/>
      <c r="T8">
        <f t="shared" si="0"/>
        <v>11</v>
      </c>
    </row>
    <row r="9" spans="1:20" x14ac:dyDescent="0.25">
      <c r="A9" s="1" t="s">
        <v>7</v>
      </c>
      <c r="B9" s="12" t="s">
        <v>74</v>
      </c>
      <c r="C9" s="12">
        <v>5</v>
      </c>
      <c r="D9" s="12">
        <v>6</v>
      </c>
      <c r="E9" s="12" t="s">
        <v>71</v>
      </c>
      <c r="F9" s="12" t="s">
        <v>71</v>
      </c>
      <c r="G9" s="12">
        <v>3</v>
      </c>
      <c r="H9" s="12">
        <v>12</v>
      </c>
      <c r="I9" s="12">
        <v>8</v>
      </c>
      <c r="J9" s="12">
        <v>8</v>
      </c>
      <c r="K9" s="12">
        <v>4</v>
      </c>
      <c r="L9" s="12">
        <v>7</v>
      </c>
      <c r="M9" s="12" t="s">
        <v>71</v>
      </c>
      <c r="N9" s="12" t="s">
        <v>71</v>
      </c>
      <c r="O9" s="12">
        <v>7</v>
      </c>
      <c r="P9" s="12" t="s">
        <v>71</v>
      </c>
      <c r="Q9" s="12">
        <v>11</v>
      </c>
      <c r="R9" s="8" t="s">
        <v>70</v>
      </c>
      <c r="S9" s="7"/>
      <c r="T9">
        <f t="shared" si="0"/>
        <v>10</v>
      </c>
    </row>
    <row r="10" spans="1:20" x14ac:dyDescent="0.25">
      <c r="A10" s="1" t="s">
        <v>8</v>
      </c>
      <c r="B10" s="12">
        <v>17</v>
      </c>
      <c r="C10" s="12" t="s">
        <v>71</v>
      </c>
      <c r="D10" s="12" t="s">
        <v>71</v>
      </c>
      <c r="E10" s="12" t="s">
        <v>71</v>
      </c>
      <c r="F10" s="12">
        <v>11</v>
      </c>
      <c r="G10" s="12">
        <v>13</v>
      </c>
      <c r="H10" s="12" t="s">
        <v>71</v>
      </c>
      <c r="I10" s="12" t="s">
        <v>71</v>
      </c>
      <c r="J10" s="12">
        <v>9</v>
      </c>
      <c r="K10" s="12" t="s">
        <v>71</v>
      </c>
      <c r="L10" s="12" t="s">
        <v>71</v>
      </c>
      <c r="M10" s="12" t="s">
        <v>74</v>
      </c>
      <c r="N10" s="12">
        <v>17</v>
      </c>
      <c r="O10" s="12" t="s">
        <v>74</v>
      </c>
      <c r="P10" s="12">
        <v>6</v>
      </c>
      <c r="Q10" s="12">
        <v>10</v>
      </c>
      <c r="R10" s="8" t="s">
        <v>78</v>
      </c>
      <c r="S10" s="7"/>
      <c r="T10">
        <f t="shared" si="0"/>
        <v>7</v>
      </c>
    </row>
    <row r="11" spans="1:20" x14ac:dyDescent="0.25">
      <c r="A11" s="1" t="s">
        <v>9</v>
      </c>
      <c r="B11" s="12">
        <v>8</v>
      </c>
      <c r="C11" s="12" t="s">
        <v>71</v>
      </c>
      <c r="D11" s="12">
        <v>15</v>
      </c>
      <c r="E11" s="12" t="s">
        <v>71</v>
      </c>
      <c r="F11" s="12" t="s">
        <v>74</v>
      </c>
      <c r="G11" s="12" t="s">
        <v>71</v>
      </c>
      <c r="H11" s="12">
        <v>8</v>
      </c>
      <c r="I11" s="12" t="s">
        <v>71</v>
      </c>
      <c r="J11" s="12" t="s">
        <v>74</v>
      </c>
      <c r="K11" s="12" t="s">
        <v>71</v>
      </c>
      <c r="L11" s="12">
        <v>9</v>
      </c>
      <c r="M11" s="12" t="s">
        <v>74</v>
      </c>
      <c r="N11" s="12">
        <v>8</v>
      </c>
      <c r="O11" s="12">
        <v>8</v>
      </c>
      <c r="P11" s="12">
        <v>11</v>
      </c>
      <c r="Q11" s="12">
        <v>17</v>
      </c>
      <c r="R11" s="8"/>
      <c r="S11" s="7"/>
      <c r="T11">
        <f t="shared" si="0"/>
        <v>8</v>
      </c>
    </row>
    <row r="12" spans="1:20" x14ac:dyDescent="0.25">
      <c r="A12" s="1" t="s">
        <v>10</v>
      </c>
      <c r="B12" s="12">
        <v>18</v>
      </c>
      <c r="C12" s="12" t="s">
        <v>71</v>
      </c>
      <c r="D12" s="12">
        <v>18</v>
      </c>
      <c r="E12" s="12">
        <v>15</v>
      </c>
      <c r="F12" s="12" t="s">
        <v>71</v>
      </c>
      <c r="G12" s="12">
        <v>15</v>
      </c>
      <c r="H12" s="12" t="s">
        <v>71</v>
      </c>
      <c r="I12" s="12">
        <v>13</v>
      </c>
      <c r="J12" s="12">
        <v>16</v>
      </c>
      <c r="K12" s="12">
        <v>18</v>
      </c>
      <c r="L12" s="12" t="s">
        <v>74</v>
      </c>
      <c r="M12" s="12">
        <v>11</v>
      </c>
      <c r="N12" s="12">
        <v>19</v>
      </c>
      <c r="O12" s="12">
        <v>17</v>
      </c>
      <c r="P12" s="12" t="s">
        <v>71</v>
      </c>
      <c r="Q12" s="12">
        <v>16</v>
      </c>
      <c r="R12" s="8"/>
      <c r="S12" s="7"/>
      <c r="T12">
        <f t="shared" si="0"/>
        <v>11</v>
      </c>
    </row>
    <row r="13" spans="1:20" x14ac:dyDescent="0.25">
      <c r="A13" s="1" t="s">
        <v>11</v>
      </c>
      <c r="B13" s="12">
        <v>10</v>
      </c>
      <c r="C13" s="12">
        <v>8</v>
      </c>
      <c r="D13" s="12">
        <v>16</v>
      </c>
      <c r="E13" s="12">
        <v>7</v>
      </c>
      <c r="F13" s="12">
        <v>7</v>
      </c>
      <c r="G13" s="12" t="s">
        <v>71</v>
      </c>
      <c r="H13" s="12">
        <v>16</v>
      </c>
      <c r="I13" s="12" t="s">
        <v>74</v>
      </c>
      <c r="J13" s="12" t="s">
        <v>74</v>
      </c>
      <c r="K13" s="12">
        <v>14</v>
      </c>
      <c r="L13" s="12">
        <v>14</v>
      </c>
      <c r="M13" s="12">
        <v>13</v>
      </c>
      <c r="N13" s="12">
        <v>12</v>
      </c>
      <c r="O13" s="12" t="s">
        <v>71</v>
      </c>
      <c r="P13" s="12">
        <v>7</v>
      </c>
      <c r="Q13" s="12">
        <v>19</v>
      </c>
      <c r="R13" s="8"/>
      <c r="S13" s="7"/>
      <c r="T13">
        <f t="shared" si="0"/>
        <v>12</v>
      </c>
    </row>
    <row r="14" spans="1:20" x14ac:dyDescent="0.25">
      <c r="A14" s="1" t="s">
        <v>12</v>
      </c>
      <c r="B14" s="12">
        <v>3</v>
      </c>
      <c r="C14" s="12">
        <v>3</v>
      </c>
      <c r="D14" s="12">
        <v>13</v>
      </c>
      <c r="E14" s="12">
        <v>2</v>
      </c>
      <c r="F14" s="12">
        <v>9</v>
      </c>
      <c r="G14" s="12">
        <v>5</v>
      </c>
      <c r="H14" s="12">
        <v>4</v>
      </c>
      <c r="I14" s="12">
        <v>7</v>
      </c>
      <c r="J14" s="12" t="s">
        <v>71</v>
      </c>
      <c r="K14" s="12" t="s">
        <v>71</v>
      </c>
      <c r="L14" s="12" t="s">
        <v>74</v>
      </c>
      <c r="M14" s="12" t="s">
        <v>71</v>
      </c>
      <c r="N14" s="12">
        <v>6</v>
      </c>
      <c r="O14" s="12" t="s">
        <v>71</v>
      </c>
      <c r="P14" s="12">
        <v>8</v>
      </c>
      <c r="Q14" s="12">
        <v>8</v>
      </c>
      <c r="R14" s="8" t="s">
        <v>82</v>
      </c>
      <c r="S14" s="7"/>
      <c r="T14">
        <f t="shared" si="0"/>
        <v>11</v>
      </c>
    </row>
    <row r="15" spans="1:20" x14ac:dyDescent="0.25">
      <c r="A15" s="1" t="s">
        <v>13</v>
      </c>
      <c r="B15" s="12">
        <v>6</v>
      </c>
      <c r="C15" s="12" t="s">
        <v>71</v>
      </c>
      <c r="D15" s="12" t="s">
        <v>74</v>
      </c>
      <c r="E15" s="12" t="s">
        <v>71</v>
      </c>
      <c r="F15" s="12">
        <v>8</v>
      </c>
      <c r="G15" s="12">
        <v>11</v>
      </c>
      <c r="H15" s="12">
        <v>6</v>
      </c>
      <c r="I15" s="12">
        <v>11</v>
      </c>
      <c r="J15" s="12">
        <v>11</v>
      </c>
      <c r="K15" s="12">
        <v>5</v>
      </c>
      <c r="L15" s="12" t="s">
        <v>71</v>
      </c>
      <c r="M15" s="12">
        <v>6</v>
      </c>
      <c r="N15" s="12">
        <v>7</v>
      </c>
      <c r="O15" s="12">
        <v>13</v>
      </c>
      <c r="P15" s="12" t="s">
        <v>74</v>
      </c>
      <c r="Q15" s="12">
        <v>6</v>
      </c>
      <c r="R15" s="8" t="s">
        <v>79</v>
      </c>
      <c r="S15" s="7"/>
      <c r="T15">
        <f t="shared" si="0"/>
        <v>11</v>
      </c>
    </row>
    <row r="16" spans="1:20" x14ac:dyDescent="0.25">
      <c r="A16" s="1" t="s">
        <v>14</v>
      </c>
      <c r="B16" s="12" t="s">
        <v>71</v>
      </c>
      <c r="C16" s="12">
        <v>9</v>
      </c>
      <c r="D16" s="12" t="s">
        <v>74</v>
      </c>
      <c r="E16" s="12">
        <v>11</v>
      </c>
      <c r="F16" s="12">
        <v>14</v>
      </c>
      <c r="G16" s="12" t="s">
        <v>71</v>
      </c>
      <c r="H16" s="12">
        <v>17</v>
      </c>
      <c r="I16" s="12">
        <v>16</v>
      </c>
      <c r="J16" s="12" t="s">
        <v>74</v>
      </c>
      <c r="K16" s="12">
        <v>17</v>
      </c>
      <c r="L16" s="12">
        <v>11</v>
      </c>
      <c r="M16" s="12">
        <v>14</v>
      </c>
      <c r="N16" s="12" t="s">
        <v>71</v>
      </c>
      <c r="O16" s="12">
        <v>16</v>
      </c>
      <c r="P16" s="12" t="s">
        <v>74</v>
      </c>
      <c r="Q16" s="12">
        <v>15</v>
      </c>
      <c r="R16" s="8"/>
      <c r="S16" s="7"/>
      <c r="T16">
        <f t="shared" si="0"/>
        <v>10</v>
      </c>
    </row>
    <row r="17" spans="1:20" x14ac:dyDescent="0.25">
      <c r="A17" s="1" t="s">
        <v>15</v>
      </c>
      <c r="B17" s="12">
        <v>12</v>
      </c>
      <c r="C17" s="12" t="s">
        <v>71</v>
      </c>
      <c r="D17" s="12" t="s">
        <v>71</v>
      </c>
      <c r="E17" s="12" t="s">
        <v>74</v>
      </c>
      <c r="F17" s="12" t="s">
        <v>71</v>
      </c>
      <c r="G17" s="12">
        <v>10</v>
      </c>
      <c r="H17" s="12" t="s">
        <v>71</v>
      </c>
      <c r="I17" s="12">
        <v>15</v>
      </c>
      <c r="J17" s="12" t="s">
        <v>71</v>
      </c>
      <c r="K17" s="12">
        <v>13</v>
      </c>
      <c r="L17" s="12" t="s">
        <v>71</v>
      </c>
      <c r="M17" s="12" t="s">
        <v>71</v>
      </c>
      <c r="N17" s="12">
        <v>16</v>
      </c>
      <c r="O17" s="12" t="s">
        <v>71</v>
      </c>
      <c r="P17" s="12">
        <v>10</v>
      </c>
      <c r="Q17" s="12">
        <v>14</v>
      </c>
      <c r="R17" s="8"/>
      <c r="S17" s="7"/>
      <c r="T17">
        <f t="shared" si="0"/>
        <v>7</v>
      </c>
    </row>
    <row r="18" spans="1:20" x14ac:dyDescent="0.25">
      <c r="A18" s="1" t="s">
        <v>16</v>
      </c>
      <c r="B18" s="12">
        <v>9</v>
      </c>
      <c r="C18" s="12">
        <v>6</v>
      </c>
      <c r="D18" s="12">
        <v>10</v>
      </c>
      <c r="E18" s="12">
        <v>10</v>
      </c>
      <c r="F18" s="12" t="s">
        <v>71</v>
      </c>
      <c r="G18" s="12" t="s">
        <v>71</v>
      </c>
      <c r="H18" s="12" t="s">
        <v>71</v>
      </c>
      <c r="I18" s="12">
        <v>10</v>
      </c>
      <c r="J18" s="12">
        <v>13</v>
      </c>
      <c r="K18" s="12">
        <v>9</v>
      </c>
      <c r="L18" s="12" t="s">
        <v>74</v>
      </c>
      <c r="M18" s="12" t="s">
        <v>74</v>
      </c>
      <c r="N18" s="12">
        <v>9</v>
      </c>
      <c r="O18" s="12" t="s">
        <v>74</v>
      </c>
      <c r="P18" s="12" t="s">
        <v>71</v>
      </c>
      <c r="Q18" s="12" t="s">
        <v>71</v>
      </c>
      <c r="R18" s="8" t="s">
        <v>78</v>
      </c>
      <c r="S18" s="7"/>
      <c r="T18">
        <f t="shared" si="0"/>
        <v>8</v>
      </c>
    </row>
    <row r="19" spans="1:20" x14ac:dyDescent="0.25">
      <c r="A19" s="1" t="s">
        <v>17</v>
      </c>
      <c r="B19" s="12">
        <v>14</v>
      </c>
      <c r="C19" s="12" t="s">
        <v>71</v>
      </c>
      <c r="D19" s="12">
        <v>12</v>
      </c>
      <c r="E19" s="12">
        <v>9</v>
      </c>
      <c r="F19" s="12" t="s">
        <v>74</v>
      </c>
      <c r="G19" s="12">
        <v>14</v>
      </c>
      <c r="H19" s="12">
        <v>15</v>
      </c>
      <c r="I19" s="12" t="s">
        <v>71</v>
      </c>
      <c r="J19" s="12">
        <v>14</v>
      </c>
      <c r="K19" s="12" t="s">
        <v>71</v>
      </c>
      <c r="L19" s="12" t="s">
        <v>74</v>
      </c>
      <c r="M19" s="12" t="s">
        <v>71</v>
      </c>
      <c r="N19" s="12">
        <v>15</v>
      </c>
      <c r="O19" s="12">
        <v>11</v>
      </c>
      <c r="P19" s="12">
        <v>12</v>
      </c>
      <c r="Q19" s="12">
        <v>18</v>
      </c>
      <c r="R19" s="8"/>
      <c r="S19" s="7"/>
      <c r="T19">
        <f t="shared" si="0"/>
        <v>10</v>
      </c>
    </row>
    <row r="20" spans="1:20" x14ac:dyDescent="0.25">
      <c r="A20" s="1" t="s">
        <v>18</v>
      </c>
      <c r="B20" s="12">
        <v>15</v>
      </c>
      <c r="C20" s="12" t="s">
        <v>71</v>
      </c>
      <c r="D20" s="12">
        <v>14</v>
      </c>
      <c r="E20" s="12">
        <v>12</v>
      </c>
      <c r="F20" s="12">
        <v>13</v>
      </c>
      <c r="G20" s="12">
        <v>9</v>
      </c>
      <c r="H20" s="12">
        <v>13</v>
      </c>
      <c r="I20" s="12">
        <v>17</v>
      </c>
      <c r="J20" s="12">
        <v>15</v>
      </c>
      <c r="K20" s="12">
        <v>19</v>
      </c>
      <c r="L20" s="12">
        <v>10</v>
      </c>
      <c r="M20" s="12">
        <v>12</v>
      </c>
      <c r="N20" s="12" t="s">
        <v>71</v>
      </c>
      <c r="O20" s="12">
        <v>15</v>
      </c>
      <c r="P20" s="12">
        <v>9</v>
      </c>
      <c r="Q20" s="12">
        <v>21</v>
      </c>
      <c r="R20" s="8"/>
      <c r="S20" s="7"/>
      <c r="T20">
        <f t="shared" si="0"/>
        <v>14</v>
      </c>
    </row>
    <row r="21" spans="1:20" x14ac:dyDescent="0.25">
      <c r="A21" s="1" t="s">
        <v>19</v>
      </c>
      <c r="B21" s="12" t="s">
        <v>74</v>
      </c>
      <c r="C21" s="12" t="s">
        <v>71</v>
      </c>
      <c r="D21" s="12">
        <v>8</v>
      </c>
      <c r="E21" s="12">
        <v>5</v>
      </c>
      <c r="F21" s="12">
        <v>12</v>
      </c>
      <c r="G21" s="12">
        <v>12</v>
      </c>
      <c r="H21" s="12">
        <v>7</v>
      </c>
      <c r="I21" s="12">
        <v>14</v>
      </c>
      <c r="J21" s="12">
        <v>6</v>
      </c>
      <c r="K21" s="12">
        <v>12</v>
      </c>
      <c r="L21" s="12">
        <v>12</v>
      </c>
      <c r="M21" s="12" t="s">
        <v>74</v>
      </c>
      <c r="N21" s="12">
        <v>10</v>
      </c>
      <c r="O21" s="12">
        <v>12</v>
      </c>
      <c r="P21" s="12" t="s">
        <v>74</v>
      </c>
      <c r="Q21" s="12">
        <v>12</v>
      </c>
      <c r="R21" s="8" t="s">
        <v>77</v>
      </c>
      <c r="S21" s="7"/>
      <c r="T21">
        <f t="shared" si="0"/>
        <v>12</v>
      </c>
    </row>
    <row r="22" spans="1:20" x14ac:dyDescent="0.25">
      <c r="A22" s="1" t="s">
        <v>20</v>
      </c>
      <c r="B22" s="12" t="s">
        <v>71</v>
      </c>
      <c r="C22" s="12">
        <v>4</v>
      </c>
      <c r="D22" s="12">
        <v>4</v>
      </c>
      <c r="E22" s="12" t="s">
        <v>71</v>
      </c>
      <c r="F22" s="12" t="s">
        <v>71</v>
      </c>
      <c r="G22" s="12" t="s">
        <v>71</v>
      </c>
      <c r="H22" s="12">
        <v>3</v>
      </c>
      <c r="I22" s="12" t="s">
        <v>71</v>
      </c>
      <c r="J22" s="12" t="s">
        <v>74</v>
      </c>
      <c r="K22" s="12">
        <v>6</v>
      </c>
      <c r="L22" s="12" t="s">
        <v>71</v>
      </c>
      <c r="M22" s="12">
        <v>3</v>
      </c>
      <c r="N22" s="12">
        <v>4</v>
      </c>
      <c r="O22" s="12" t="s">
        <v>71</v>
      </c>
      <c r="P22" s="12" t="s">
        <v>71</v>
      </c>
      <c r="Q22" s="12">
        <v>7</v>
      </c>
      <c r="R22" s="8" t="s">
        <v>81</v>
      </c>
      <c r="S22" s="7"/>
      <c r="T22">
        <f t="shared" si="0"/>
        <v>7</v>
      </c>
    </row>
    <row r="23" spans="1:20" x14ac:dyDescent="0.25">
      <c r="A23" s="1" t="s">
        <v>21</v>
      </c>
      <c r="B23" s="12">
        <v>7</v>
      </c>
      <c r="C23" s="12" t="s">
        <v>71</v>
      </c>
      <c r="D23" s="12">
        <v>3</v>
      </c>
      <c r="E23" s="12" t="s">
        <v>74</v>
      </c>
      <c r="F23" s="12" t="s">
        <v>71</v>
      </c>
      <c r="G23" s="12" t="s">
        <v>71</v>
      </c>
      <c r="H23" s="12">
        <v>5</v>
      </c>
      <c r="I23" s="12">
        <v>3</v>
      </c>
      <c r="J23" s="12">
        <v>2</v>
      </c>
      <c r="K23" s="12" t="s">
        <v>74</v>
      </c>
      <c r="L23" s="12">
        <v>2</v>
      </c>
      <c r="M23" s="12">
        <v>1</v>
      </c>
      <c r="N23" s="12" t="s">
        <v>71</v>
      </c>
      <c r="O23" s="12">
        <v>6</v>
      </c>
      <c r="P23" s="12">
        <v>2</v>
      </c>
      <c r="Q23" s="12">
        <v>3</v>
      </c>
      <c r="R23" s="8" t="s">
        <v>87</v>
      </c>
      <c r="S23" s="7"/>
      <c r="T23">
        <f t="shared" si="0"/>
        <v>10</v>
      </c>
    </row>
    <row r="24" spans="1:20" x14ac:dyDescent="0.25">
      <c r="A24" s="1" t="s">
        <v>22</v>
      </c>
      <c r="B24" s="12">
        <v>11</v>
      </c>
      <c r="C24" s="12" t="s">
        <v>71</v>
      </c>
      <c r="D24" s="12">
        <v>11</v>
      </c>
      <c r="E24" s="12">
        <v>3</v>
      </c>
      <c r="F24" s="12">
        <v>4</v>
      </c>
      <c r="G24" s="12">
        <v>7</v>
      </c>
      <c r="H24" s="12">
        <v>11</v>
      </c>
      <c r="I24" s="12">
        <v>9</v>
      </c>
      <c r="J24" s="12">
        <v>7</v>
      </c>
      <c r="K24" s="12">
        <v>15</v>
      </c>
      <c r="L24" s="12">
        <v>13</v>
      </c>
      <c r="M24" s="12">
        <v>10</v>
      </c>
      <c r="N24" s="12">
        <v>11</v>
      </c>
      <c r="O24" s="12" t="s">
        <v>74</v>
      </c>
      <c r="P24" s="12" t="s">
        <v>71</v>
      </c>
      <c r="Q24" s="12">
        <v>9</v>
      </c>
      <c r="R24" s="8" t="s">
        <v>80</v>
      </c>
      <c r="S24" s="7"/>
      <c r="T24">
        <f t="shared" si="0"/>
        <v>13</v>
      </c>
    </row>
    <row r="25" spans="1:20" x14ac:dyDescent="0.25">
      <c r="A25" s="1" t="s">
        <v>23</v>
      </c>
      <c r="B25" s="12" t="s">
        <v>71</v>
      </c>
      <c r="C25" s="12" t="s">
        <v>71</v>
      </c>
      <c r="D25" s="12">
        <v>7</v>
      </c>
      <c r="E25" s="12">
        <v>8</v>
      </c>
      <c r="F25" s="12" t="s">
        <v>71</v>
      </c>
      <c r="G25" s="12" t="s">
        <v>71</v>
      </c>
      <c r="H25" s="12" t="s">
        <v>71</v>
      </c>
      <c r="I25" s="12" t="s">
        <v>71</v>
      </c>
      <c r="J25" s="12" t="s">
        <v>71</v>
      </c>
      <c r="K25" s="12">
        <v>8</v>
      </c>
      <c r="L25" s="12">
        <v>5</v>
      </c>
      <c r="M25" s="12">
        <v>7</v>
      </c>
      <c r="N25" s="12">
        <v>18</v>
      </c>
      <c r="O25" s="12">
        <v>3</v>
      </c>
      <c r="P25" s="12">
        <v>5</v>
      </c>
      <c r="Q25" s="12">
        <v>5</v>
      </c>
      <c r="R25" s="8" t="s">
        <v>70</v>
      </c>
      <c r="S25" s="7"/>
      <c r="T25">
        <f t="shared" si="0"/>
        <v>9</v>
      </c>
    </row>
    <row r="26" spans="1:20" x14ac:dyDescent="0.25">
      <c r="A26" s="1" t="s">
        <v>25</v>
      </c>
      <c r="B26" s="12">
        <v>20</v>
      </c>
      <c r="C26" s="12" t="s">
        <v>73</v>
      </c>
      <c r="D26" s="12" t="s">
        <v>73</v>
      </c>
      <c r="E26" s="12" t="s">
        <v>73</v>
      </c>
      <c r="F26" s="12" t="s">
        <v>71</v>
      </c>
      <c r="G26" s="12">
        <v>17</v>
      </c>
      <c r="H26" s="12">
        <v>19</v>
      </c>
      <c r="I26" s="12" t="s">
        <v>71</v>
      </c>
      <c r="J26" s="12" t="s">
        <v>74</v>
      </c>
      <c r="K26" s="12">
        <v>16</v>
      </c>
      <c r="L26" s="12">
        <v>15</v>
      </c>
      <c r="M26" s="12">
        <v>15</v>
      </c>
      <c r="N26" s="12">
        <v>21</v>
      </c>
      <c r="O26" s="12">
        <v>14</v>
      </c>
      <c r="P26" s="12" t="s">
        <v>73</v>
      </c>
      <c r="Q26" s="12" t="s">
        <v>71</v>
      </c>
      <c r="R26" s="8"/>
      <c r="S26" s="7"/>
      <c r="T26">
        <f t="shared" si="0"/>
        <v>8</v>
      </c>
    </row>
    <row r="27" spans="1:20" x14ac:dyDescent="0.25">
      <c r="A27" s="1" t="s">
        <v>24</v>
      </c>
      <c r="B27" s="12" t="s">
        <v>73</v>
      </c>
      <c r="C27" s="12">
        <v>10</v>
      </c>
      <c r="D27" s="12">
        <v>19</v>
      </c>
      <c r="E27" s="12">
        <v>13</v>
      </c>
      <c r="F27" s="12" t="s">
        <v>73</v>
      </c>
      <c r="G27" s="12">
        <v>16</v>
      </c>
      <c r="H27" s="12" t="s">
        <v>73</v>
      </c>
      <c r="I27" s="12" t="s">
        <v>73</v>
      </c>
      <c r="J27" s="12">
        <v>18</v>
      </c>
      <c r="K27" s="12" t="str">
        <f>$J$29</f>
        <v>DNQ</v>
      </c>
      <c r="L27" s="12" t="s">
        <v>73</v>
      </c>
      <c r="M27" s="12">
        <v>17</v>
      </c>
      <c r="N27" s="12" t="s">
        <v>73</v>
      </c>
      <c r="O27" s="12" t="s">
        <v>73</v>
      </c>
      <c r="P27" s="12" t="s">
        <v>71</v>
      </c>
      <c r="Q27" s="12">
        <v>20</v>
      </c>
      <c r="R27" s="8"/>
      <c r="S27" s="7"/>
      <c r="T27">
        <f t="shared" si="0"/>
        <v>7</v>
      </c>
    </row>
    <row r="28" spans="1:20" x14ac:dyDescent="0.25">
      <c r="A28" s="1" t="s">
        <v>26</v>
      </c>
      <c r="B28" s="12">
        <v>19</v>
      </c>
      <c r="C28" s="12" t="s">
        <v>73</v>
      </c>
      <c r="D28" s="12" t="s">
        <v>73</v>
      </c>
      <c r="E28" s="12" t="s">
        <v>73</v>
      </c>
      <c r="F28" s="12" t="s">
        <v>73</v>
      </c>
      <c r="G28" s="12" t="s">
        <v>73</v>
      </c>
      <c r="H28" s="12">
        <v>18</v>
      </c>
      <c r="I28" s="12" t="s">
        <v>73</v>
      </c>
      <c r="J28" s="12" t="s">
        <v>73</v>
      </c>
      <c r="K28" s="12">
        <v>21</v>
      </c>
      <c r="L28" s="12" t="s">
        <v>73</v>
      </c>
      <c r="M28" s="12" t="s">
        <v>73</v>
      </c>
      <c r="N28" s="12">
        <v>20</v>
      </c>
      <c r="O28" s="12" t="s">
        <v>73</v>
      </c>
      <c r="P28" s="12" t="s">
        <v>73</v>
      </c>
      <c r="Q28" s="12" t="s">
        <v>73</v>
      </c>
      <c r="R28" s="8"/>
      <c r="S28" s="7"/>
      <c r="T28">
        <f t="shared" si="0"/>
        <v>4</v>
      </c>
    </row>
    <row r="29" spans="1:20" x14ac:dyDescent="0.25">
      <c r="A29" s="1" t="s">
        <v>27</v>
      </c>
      <c r="B29" s="12" t="s">
        <v>73</v>
      </c>
      <c r="C29" s="12">
        <v>11</v>
      </c>
      <c r="D29" s="12">
        <v>17</v>
      </c>
      <c r="E29" s="12" t="s">
        <v>71</v>
      </c>
      <c r="F29" s="12">
        <v>15</v>
      </c>
      <c r="G29" s="12" t="s">
        <v>73</v>
      </c>
      <c r="H29" s="12" t="s">
        <v>73</v>
      </c>
      <c r="I29" s="12" t="s">
        <v>71</v>
      </c>
      <c r="J29" s="12" t="s">
        <v>73</v>
      </c>
      <c r="K29" s="12" t="s">
        <v>73</v>
      </c>
      <c r="L29" s="12">
        <v>16</v>
      </c>
      <c r="M29" s="12" t="s">
        <v>73</v>
      </c>
      <c r="N29" s="12" t="s">
        <v>73</v>
      </c>
      <c r="O29" s="12" t="s">
        <v>71</v>
      </c>
      <c r="P29" s="12" t="s">
        <v>71</v>
      </c>
      <c r="Q29" s="12" t="s">
        <v>73</v>
      </c>
      <c r="R29" s="8"/>
      <c r="S29" s="7"/>
      <c r="T29">
        <f t="shared" si="0"/>
        <v>4</v>
      </c>
    </row>
  </sheetData>
  <conditionalFormatting sqref="B2:Q29">
    <cfRule type="containsText" dxfId="106" priority="1" operator="containsText" text="DNQ">
      <formula>NOT(ISERROR(SEARCH("DNQ",B2)))</formula>
    </cfRule>
    <cfRule type="beginsWith" dxfId="105" priority="2" operator="beginsWith" text="A">
      <formula>LEFT(B2,LEN("A"))="A"</formula>
    </cfRule>
    <cfRule type="cellIs" dxfId="104" priority="5" operator="between">
      <formula>7</formula>
      <formula>26</formula>
    </cfRule>
    <cfRule type="cellIs" dxfId="103" priority="6" operator="between">
      <formula>2</formula>
      <formula>6</formula>
    </cfRule>
    <cfRule type="cellIs" dxfId="102" priority="7" operator="equal">
      <formula>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="70" zoomScaleNormal="70" workbookViewId="0">
      <selection activeCell="S7" sqref="S7"/>
    </sheetView>
  </sheetViews>
  <sheetFormatPr defaultRowHeight="15" x14ac:dyDescent="0.25"/>
  <cols>
    <col min="1" max="1" width="15.7109375" style="1" customWidth="1"/>
    <col min="2" max="17" width="4.7109375" customWidth="1"/>
  </cols>
  <sheetData>
    <row r="1" spans="1:18" s="1" customFormat="1" x14ac:dyDescent="0.25">
      <c r="B1" s="1" t="s">
        <v>43</v>
      </c>
      <c r="C1" s="1" t="s">
        <v>28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34</v>
      </c>
      <c r="I1" s="1" t="s">
        <v>35</v>
      </c>
      <c r="J1" s="1" t="s">
        <v>108</v>
      </c>
      <c r="K1" s="1" t="s">
        <v>36</v>
      </c>
      <c r="L1" s="1" t="s">
        <v>37</v>
      </c>
      <c r="M1" s="1" t="s">
        <v>38</v>
      </c>
      <c r="N1" s="1" t="s">
        <v>39</v>
      </c>
      <c r="O1" s="1" t="s">
        <v>41</v>
      </c>
      <c r="P1" s="1" t="s">
        <v>109</v>
      </c>
      <c r="Q1" s="1" t="s">
        <v>42</v>
      </c>
    </row>
    <row r="2" spans="1:18" x14ac:dyDescent="0.25">
      <c r="A2" s="1" t="s">
        <v>6</v>
      </c>
      <c r="B2" s="20">
        <v>1</v>
      </c>
      <c r="C2" s="20">
        <v>1</v>
      </c>
      <c r="D2" s="20">
        <v>1</v>
      </c>
      <c r="E2" s="20">
        <v>2</v>
      </c>
      <c r="F2" s="20">
        <v>1</v>
      </c>
      <c r="G2" s="20">
        <v>1</v>
      </c>
      <c r="H2" s="20">
        <v>2</v>
      </c>
      <c r="I2" s="20">
        <v>1</v>
      </c>
      <c r="J2" s="20">
        <v>1</v>
      </c>
      <c r="K2" s="20">
        <v>1</v>
      </c>
      <c r="L2" s="20">
        <v>1</v>
      </c>
      <c r="M2" s="20">
        <v>2</v>
      </c>
      <c r="N2" s="20">
        <v>1</v>
      </c>
      <c r="O2" s="20">
        <v>1</v>
      </c>
      <c r="P2" s="20">
        <v>3</v>
      </c>
      <c r="Q2" s="20">
        <v>1</v>
      </c>
      <c r="R2" s="9" t="s">
        <v>110</v>
      </c>
    </row>
    <row r="3" spans="1:18" x14ac:dyDescent="0.25">
      <c r="A3" s="1" t="s">
        <v>1</v>
      </c>
      <c r="B3" s="20">
        <v>1</v>
      </c>
      <c r="C3" s="20">
        <v>2</v>
      </c>
      <c r="D3" s="20">
        <v>2</v>
      </c>
      <c r="E3" s="20">
        <v>4</v>
      </c>
      <c r="F3" s="20">
        <v>2</v>
      </c>
      <c r="G3" s="20">
        <v>2</v>
      </c>
      <c r="H3" s="20">
        <v>1</v>
      </c>
      <c r="I3" s="20">
        <v>1</v>
      </c>
      <c r="J3" s="20">
        <v>2</v>
      </c>
      <c r="K3" s="20">
        <v>1</v>
      </c>
      <c r="L3" s="20">
        <v>2</v>
      </c>
      <c r="M3" s="21">
        <v>1</v>
      </c>
      <c r="N3" s="20">
        <v>5</v>
      </c>
      <c r="O3" s="20">
        <v>1</v>
      </c>
      <c r="P3" s="20">
        <v>1</v>
      </c>
      <c r="Q3" s="20">
        <v>3</v>
      </c>
      <c r="R3" s="9" t="s">
        <v>121</v>
      </c>
    </row>
    <row r="4" spans="1:18" x14ac:dyDescent="0.25">
      <c r="A4" s="1" t="s">
        <v>98</v>
      </c>
      <c r="B4" s="20">
        <v>1</v>
      </c>
      <c r="C4" s="20">
        <v>2</v>
      </c>
      <c r="D4" s="20">
        <v>1</v>
      </c>
      <c r="E4" s="20">
        <v>1</v>
      </c>
      <c r="F4" s="20">
        <v>3</v>
      </c>
      <c r="G4" s="20">
        <v>1</v>
      </c>
      <c r="H4" s="20">
        <v>1</v>
      </c>
      <c r="I4" s="20">
        <v>1</v>
      </c>
      <c r="J4" s="20">
        <v>1</v>
      </c>
      <c r="K4" s="20">
        <v>1</v>
      </c>
      <c r="L4" s="20">
        <v>2</v>
      </c>
      <c r="M4" s="20">
        <v>3</v>
      </c>
      <c r="N4" s="20">
        <v>1</v>
      </c>
      <c r="O4" s="20">
        <v>1</v>
      </c>
      <c r="P4" s="20">
        <v>1</v>
      </c>
      <c r="Q4" s="20">
        <v>1</v>
      </c>
      <c r="R4" s="9" t="s">
        <v>111</v>
      </c>
    </row>
    <row r="5" spans="1:18" x14ac:dyDescent="0.25">
      <c r="A5" s="1" t="s">
        <v>13</v>
      </c>
      <c r="B5" s="20">
        <v>1</v>
      </c>
      <c r="C5" s="20">
        <v>3</v>
      </c>
      <c r="D5" s="20">
        <v>3</v>
      </c>
      <c r="E5" s="20">
        <v>2</v>
      </c>
      <c r="F5" s="20">
        <v>4</v>
      </c>
      <c r="G5" s="20">
        <v>2</v>
      </c>
      <c r="H5" s="20">
        <v>4</v>
      </c>
      <c r="I5" s="20">
        <v>2</v>
      </c>
      <c r="J5" s="20">
        <v>1</v>
      </c>
      <c r="K5" s="20">
        <v>1</v>
      </c>
      <c r="L5" s="20">
        <v>2</v>
      </c>
      <c r="M5" s="20">
        <v>4</v>
      </c>
      <c r="N5" s="20">
        <v>6</v>
      </c>
      <c r="O5" s="20">
        <v>1</v>
      </c>
      <c r="P5" s="20">
        <v>1</v>
      </c>
      <c r="Q5" s="20">
        <v>3</v>
      </c>
      <c r="R5" s="9" t="s">
        <v>122</v>
      </c>
    </row>
    <row r="6" spans="1:18" x14ac:dyDescent="0.25">
      <c r="A6" s="1" t="s">
        <v>10</v>
      </c>
      <c r="B6" s="20">
        <v>6</v>
      </c>
      <c r="C6" s="20"/>
      <c r="D6" s="20">
        <v>7</v>
      </c>
      <c r="E6" s="20">
        <v>8</v>
      </c>
      <c r="F6" s="20"/>
      <c r="G6" s="20"/>
      <c r="H6" s="20"/>
      <c r="I6" s="20"/>
      <c r="J6" s="20"/>
      <c r="K6" s="20"/>
      <c r="L6" s="20"/>
      <c r="M6" s="20">
        <v>4</v>
      </c>
      <c r="N6" s="20">
        <v>2</v>
      </c>
      <c r="O6" s="20">
        <v>4</v>
      </c>
      <c r="P6" s="20"/>
      <c r="Q6" s="20"/>
      <c r="R6" s="9" t="s">
        <v>112</v>
      </c>
    </row>
    <row r="7" spans="1:18" x14ac:dyDescent="0.25">
      <c r="A7" s="1" t="s">
        <v>99</v>
      </c>
      <c r="B7" s="20">
        <v>3</v>
      </c>
      <c r="C7" s="20">
        <v>4</v>
      </c>
      <c r="D7" s="20">
        <v>4</v>
      </c>
      <c r="E7" s="20">
        <v>9</v>
      </c>
      <c r="F7" s="20">
        <v>5</v>
      </c>
      <c r="G7" s="20">
        <v>4</v>
      </c>
      <c r="H7" s="20">
        <v>4</v>
      </c>
      <c r="I7" s="20">
        <v>3</v>
      </c>
      <c r="J7" s="20">
        <v>5</v>
      </c>
      <c r="K7" s="20">
        <v>4</v>
      </c>
      <c r="L7" s="20"/>
      <c r="M7" s="20">
        <v>4</v>
      </c>
      <c r="N7" s="20">
        <v>2</v>
      </c>
      <c r="O7" s="20">
        <v>1</v>
      </c>
      <c r="P7" s="20">
        <v>6</v>
      </c>
      <c r="Q7" s="20">
        <v>4</v>
      </c>
      <c r="R7" s="9" t="s">
        <v>113</v>
      </c>
    </row>
    <row r="8" spans="1:18" x14ac:dyDescent="0.25">
      <c r="A8" s="1" t="s">
        <v>0</v>
      </c>
      <c r="B8" s="20">
        <v>5</v>
      </c>
      <c r="C8" s="20">
        <v>4</v>
      </c>
      <c r="D8" s="20">
        <v>4</v>
      </c>
      <c r="E8" s="20"/>
      <c r="F8" s="20">
        <v>7</v>
      </c>
      <c r="G8" s="20">
        <v>6</v>
      </c>
      <c r="H8" s="20"/>
      <c r="I8" s="20">
        <v>5</v>
      </c>
      <c r="J8" s="20"/>
      <c r="K8" s="20"/>
      <c r="L8" s="20">
        <v>6</v>
      </c>
      <c r="M8" s="20">
        <v>6</v>
      </c>
      <c r="N8" s="20"/>
      <c r="O8" s="20">
        <v>4</v>
      </c>
      <c r="P8" s="20"/>
      <c r="Q8" s="20"/>
      <c r="R8" s="9" t="s">
        <v>114</v>
      </c>
    </row>
    <row r="9" spans="1:18" x14ac:dyDescent="0.25">
      <c r="A9" s="1" t="s">
        <v>23</v>
      </c>
      <c r="B9" s="20">
        <v>1</v>
      </c>
      <c r="C9" s="20">
        <v>3</v>
      </c>
      <c r="D9" s="20">
        <v>4</v>
      </c>
      <c r="E9" s="20">
        <v>4</v>
      </c>
      <c r="F9" s="20">
        <v>6</v>
      </c>
      <c r="G9" s="20">
        <v>2</v>
      </c>
      <c r="H9" s="20">
        <v>1</v>
      </c>
      <c r="I9" s="20">
        <v>4</v>
      </c>
      <c r="J9" s="20">
        <v>4</v>
      </c>
      <c r="K9" s="20">
        <v>3</v>
      </c>
      <c r="L9" s="20">
        <v>4</v>
      </c>
      <c r="M9" s="20">
        <v>3</v>
      </c>
      <c r="N9" s="20">
        <v>1</v>
      </c>
      <c r="O9" s="20">
        <v>1</v>
      </c>
      <c r="P9" s="20">
        <v>6</v>
      </c>
      <c r="Q9" s="20">
        <v>4</v>
      </c>
      <c r="R9" s="9" t="s">
        <v>115</v>
      </c>
    </row>
    <row r="10" spans="1:18" x14ac:dyDescent="0.25">
      <c r="A10" s="1" t="s">
        <v>100</v>
      </c>
      <c r="B10" s="20">
        <v>3</v>
      </c>
      <c r="C10" s="20">
        <v>3</v>
      </c>
      <c r="D10" s="20">
        <v>5</v>
      </c>
      <c r="E10" s="20">
        <v>5</v>
      </c>
      <c r="F10" s="20"/>
      <c r="G10" s="20">
        <v>2</v>
      </c>
      <c r="H10" s="20">
        <v>5</v>
      </c>
      <c r="I10" s="20">
        <v>7</v>
      </c>
      <c r="J10" s="20">
        <v>5</v>
      </c>
      <c r="K10" s="20"/>
      <c r="L10" s="20">
        <v>4</v>
      </c>
      <c r="M10" s="20"/>
      <c r="N10" s="20"/>
      <c r="O10" s="20">
        <v>1</v>
      </c>
      <c r="P10" s="20"/>
      <c r="Q10" s="20"/>
      <c r="R10" s="9" t="s">
        <v>116</v>
      </c>
    </row>
    <row r="11" spans="1:18" x14ac:dyDescent="0.25">
      <c r="A11" s="1" t="s">
        <v>101</v>
      </c>
      <c r="B11" s="20">
        <v>6</v>
      </c>
      <c r="C11" s="20">
        <v>6</v>
      </c>
      <c r="D11" s="20"/>
      <c r="E11" s="20">
        <v>6</v>
      </c>
      <c r="F11" s="20"/>
      <c r="G11" s="20">
        <v>6</v>
      </c>
      <c r="H11" s="20"/>
      <c r="I11" s="20"/>
      <c r="J11" s="20">
        <v>5</v>
      </c>
      <c r="K11" s="20">
        <v>7</v>
      </c>
      <c r="L11" s="20">
        <v>7</v>
      </c>
      <c r="M11" s="20"/>
      <c r="N11" s="20"/>
      <c r="O11" s="20">
        <v>2</v>
      </c>
      <c r="P11" s="20"/>
      <c r="Q11" s="20"/>
      <c r="R11" s="9" t="s">
        <v>117</v>
      </c>
    </row>
    <row r="12" spans="1:18" x14ac:dyDescent="0.25">
      <c r="A12" s="1" t="s">
        <v>20</v>
      </c>
      <c r="B12" s="20">
        <v>6</v>
      </c>
      <c r="C12" s="20">
        <v>6</v>
      </c>
      <c r="D12" s="20">
        <v>6</v>
      </c>
      <c r="E12" s="20"/>
      <c r="F12" s="20">
        <v>5</v>
      </c>
      <c r="G12" s="20">
        <v>5</v>
      </c>
      <c r="H12" s="20">
        <v>4</v>
      </c>
      <c r="I12" s="20"/>
      <c r="J12" s="20">
        <v>5</v>
      </c>
      <c r="K12" s="20">
        <v>8</v>
      </c>
      <c r="L12" s="20">
        <v>4</v>
      </c>
      <c r="M12" s="20"/>
      <c r="N12" s="20"/>
      <c r="O12" s="20">
        <v>2</v>
      </c>
      <c r="P12" s="20"/>
      <c r="Q12" s="20">
        <v>6</v>
      </c>
      <c r="R12" s="9" t="s">
        <v>118</v>
      </c>
    </row>
    <row r="13" spans="1:18" x14ac:dyDescent="0.25">
      <c r="A13" s="1" t="s">
        <v>93</v>
      </c>
      <c r="B13" s="20">
        <v>6</v>
      </c>
      <c r="C13" s="20"/>
      <c r="D13" s="20"/>
      <c r="E13" s="20"/>
      <c r="F13" s="20"/>
      <c r="G13" s="20">
        <v>6</v>
      </c>
      <c r="H13" s="20"/>
      <c r="I13" s="20">
        <v>6</v>
      </c>
      <c r="J13" s="20">
        <v>6</v>
      </c>
      <c r="K13" s="20"/>
      <c r="L13" s="20">
        <v>6</v>
      </c>
      <c r="M13" s="20"/>
      <c r="N13" s="20"/>
      <c r="O13" s="20">
        <v>4</v>
      </c>
      <c r="P13" s="20"/>
      <c r="Q13" s="20"/>
      <c r="R13" s="9" t="s">
        <v>119</v>
      </c>
    </row>
    <row r="14" spans="1:18" x14ac:dyDescent="0.25">
      <c r="A14" s="1" t="s">
        <v>102</v>
      </c>
      <c r="B14" s="20">
        <v>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>
        <v>6</v>
      </c>
      <c r="P14" s="20"/>
      <c r="Q14" s="20"/>
      <c r="R14" s="9" t="s">
        <v>120</v>
      </c>
    </row>
    <row r="15" spans="1:18" x14ac:dyDescent="0.25">
      <c r="A15" s="1" t="s">
        <v>103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>
        <v>6</v>
      </c>
      <c r="P15" s="20"/>
      <c r="Q15" s="20"/>
      <c r="R15" s="9" t="s">
        <v>78</v>
      </c>
    </row>
    <row r="16" spans="1:18" x14ac:dyDescent="0.25">
      <c r="A16" s="1" t="s">
        <v>12</v>
      </c>
      <c r="B16" s="20">
        <v>1</v>
      </c>
      <c r="C16" s="20">
        <v>3</v>
      </c>
      <c r="D16" s="20">
        <v>3</v>
      </c>
      <c r="E16" s="20">
        <v>4</v>
      </c>
      <c r="F16" s="20">
        <v>8</v>
      </c>
      <c r="G16" s="20">
        <v>2</v>
      </c>
      <c r="H16" s="20">
        <v>3</v>
      </c>
      <c r="I16" s="20"/>
      <c r="J16" s="20">
        <v>5</v>
      </c>
      <c r="K16" s="20">
        <v>4</v>
      </c>
      <c r="L16" s="20">
        <v>5</v>
      </c>
      <c r="M16" s="20"/>
      <c r="N16" s="20">
        <v>4</v>
      </c>
      <c r="O16" s="20">
        <v>2</v>
      </c>
      <c r="P16" s="20">
        <v>5</v>
      </c>
      <c r="Q16" s="20"/>
      <c r="R16" s="9" t="s">
        <v>123</v>
      </c>
    </row>
    <row r="17" spans="1:18" x14ac:dyDescent="0.25">
      <c r="A17" s="1" t="s">
        <v>11</v>
      </c>
      <c r="B17" s="20">
        <v>6</v>
      </c>
      <c r="C17" s="20">
        <v>5</v>
      </c>
      <c r="D17" s="20"/>
      <c r="E17" s="20"/>
      <c r="F17" s="20"/>
      <c r="G17" s="20">
        <v>5</v>
      </c>
      <c r="H17" s="20"/>
      <c r="I17" s="20"/>
      <c r="J17" s="20">
        <v>5</v>
      </c>
      <c r="K17" s="20">
        <v>5</v>
      </c>
      <c r="L17" s="20"/>
      <c r="M17" s="20"/>
      <c r="N17" s="20"/>
      <c r="O17" s="20">
        <v>1</v>
      </c>
      <c r="P17" s="20">
        <v>4</v>
      </c>
      <c r="Q17" s="20"/>
      <c r="R17" s="9" t="s">
        <v>118</v>
      </c>
    </row>
    <row r="18" spans="1:18" x14ac:dyDescent="0.25">
      <c r="A18" s="1" t="s">
        <v>19</v>
      </c>
      <c r="B18" s="20">
        <v>6</v>
      </c>
      <c r="C18" s="20">
        <v>6</v>
      </c>
      <c r="D18" s="20"/>
      <c r="E18" s="20"/>
      <c r="F18" s="20"/>
      <c r="G18" s="20"/>
      <c r="H18" s="20">
        <v>8</v>
      </c>
      <c r="I18" s="20"/>
      <c r="J18" s="20"/>
      <c r="K18" s="20">
        <v>6</v>
      </c>
      <c r="L18" s="20"/>
      <c r="M18" s="20"/>
      <c r="N18" s="20"/>
      <c r="O18" s="20">
        <v>2</v>
      </c>
      <c r="P18" s="20"/>
      <c r="Q18" s="20">
        <v>6</v>
      </c>
      <c r="R18" s="9" t="s">
        <v>70</v>
      </c>
    </row>
    <row r="19" spans="1:18" x14ac:dyDescent="0.25">
      <c r="A19" s="1" t="s">
        <v>104</v>
      </c>
      <c r="B19" s="20">
        <v>6</v>
      </c>
      <c r="C19" s="20"/>
      <c r="D19" s="20">
        <v>6</v>
      </c>
      <c r="E19" s="20">
        <v>7</v>
      </c>
      <c r="F19" s="20">
        <v>6</v>
      </c>
      <c r="G19" s="20">
        <v>6</v>
      </c>
      <c r="H19" s="20">
        <v>7</v>
      </c>
      <c r="I19" s="20"/>
      <c r="J19" s="20"/>
      <c r="K19" s="20"/>
      <c r="L19" s="20"/>
      <c r="M19" s="20"/>
      <c r="N19" s="20"/>
      <c r="O19" s="20">
        <v>2</v>
      </c>
      <c r="P19" s="20"/>
      <c r="Q19" s="20">
        <v>6</v>
      </c>
      <c r="R19" s="9" t="s">
        <v>124</v>
      </c>
    </row>
    <row r="20" spans="1:18" x14ac:dyDescent="0.25">
      <c r="A20" s="1" t="s">
        <v>105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>
        <v>5</v>
      </c>
      <c r="P20" s="20"/>
      <c r="Q20" s="20"/>
      <c r="R20" s="9" t="s">
        <v>120</v>
      </c>
    </row>
    <row r="21" spans="1:18" x14ac:dyDescent="0.25">
      <c r="A21" s="1" t="s">
        <v>94</v>
      </c>
      <c r="B21" s="20">
        <v>6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>
        <v>2</v>
      </c>
      <c r="P21" s="20"/>
      <c r="Q21" s="20"/>
      <c r="R21" s="9" t="s">
        <v>80</v>
      </c>
    </row>
    <row r="22" spans="1:18" x14ac:dyDescent="0.25">
      <c r="A22" s="1" t="s">
        <v>106</v>
      </c>
      <c r="B22" s="20">
        <v>5</v>
      </c>
      <c r="C22" s="20"/>
      <c r="D22" s="20">
        <v>3</v>
      </c>
      <c r="E22" s="20">
        <v>5</v>
      </c>
      <c r="F22" s="20">
        <v>5</v>
      </c>
      <c r="G22" s="20"/>
      <c r="H22" s="20"/>
      <c r="I22" s="20">
        <v>6</v>
      </c>
      <c r="J22" s="20">
        <v>6</v>
      </c>
      <c r="K22" s="20"/>
      <c r="L22" s="20"/>
      <c r="M22" s="20"/>
      <c r="N22" s="20"/>
      <c r="O22" s="20">
        <v>2</v>
      </c>
      <c r="P22" s="20"/>
      <c r="Q22" s="20"/>
      <c r="R22" s="9" t="s">
        <v>81</v>
      </c>
    </row>
    <row r="23" spans="1:18" x14ac:dyDescent="0.25">
      <c r="A23" s="1" t="s">
        <v>107</v>
      </c>
      <c r="B23" s="20">
        <v>6</v>
      </c>
      <c r="C23" s="20"/>
      <c r="D23" s="20"/>
      <c r="E23" s="20"/>
      <c r="F23" s="20"/>
      <c r="G23" s="20"/>
      <c r="H23" s="20"/>
      <c r="I23" s="20"/>
      <c r="J23" s="20"/>
      <c r="K23" s="21"/>
      <c r="L23" s="20"/>
      <c r="M23" s="20"/>
      <c r="N23" s="20"/>
      <c r="O23" s="20">
        <v>5</v>
      </c>
      <c r="P23" s="20"/>
      <c r="Q23" s="20"/>
      <c r="R23" s="9" t="s">
        <v>77</v>
      </c>
    </row>
    <row r="24" spans="1:18" x14ac:dyDescent="0.25">
      <c r="A24" s="1" t="s">
        <v>88</v>
      </c>
      <c r="B24" s="20">
        <v>4</v>
      </c>
      <c r="C24" s="20">
        <v>3</v>
      </c>
      <c r="D24" s="20">
        <v>2</v>
      </c>
      <c r="E24" s="20">
        <v>1</v>
      </c>
      <c r="F24" s="20">
        <v>5</v>
      </c>
      <c r="G24" s="20">
        <v>2</v>
      </c>
      <c r="H24" s="20">
        <v>5</v>
      </c>
      <c r="I24" s="20">
        <v>6</v>
      </c>
      <c r="J24" s="20">
        <v>5</v>
      </c>
      <c r="K24" s="20">
        <v>1</v>
      </c>
      <c r="L24" s="20">
        <v>4</v>
      </c>
      <c r="M24" s="20">
        <v>7</v>
      </c>
      <c r="N24" s="20">
        <v>3</v>
      </c>
      <c r="O24" s="20">
        <v>1</v>
      </c>
      <c r="P24" s="20">
        <v>3</v>
      </c>
      <c r="Q24" s="20">
        <v>3</v>
      </c>
      <c r="R24" s="9" t="s">
        <v>125</v>
      </c>
    </row>
  </sheetData>
  <conditionalFormatting sqref="B2:O10 L11:N11 G11 B12:O23 Q2:Q23 B24">
    <cfRule type="cellIs" dxfId="101" priority="109" operator="between">
      <formula>7</formula>
      <formula>26</formula>
    </cfRule>
    <cfRule type="cellIs" dxfId="100" priority="110" operator="between">
      <formula>2</formula>
      <formula>6</formula>
    </cfRule>
    <cfRule type="cellIs" dxfId="99" priority="111" operator="equal">
      <formula>1</formula>
    </cfRule>
  </conditionalFormatting>
  <conditionalFormatting sqref="P2:P9 P15 P18:P23">
    <cfRule type="cellIs" dxfId="98" priority="106" operator="between">
      <formula>7</formula>
      <formula>26</formula>
    </cfRule>
    <cfRule type="cellIs" dxfId="97" priority="107" operator="between">
      <formula>2</formula>
      <formula>6</formula>
    </cfRule>
    <cfRule type="cellIs" dxfId="96" priority="108" operator="equal">
      <formula>1</formula>
    </cfRule>
  </conditionalFormatting>
  <conditionalFormatting sqref="P13">
    <cfRule type="cellIs" dxfId="95" priority="103" operator="between">
      <formula>7</formula>
      <formula>26</formula>
    </cfRule>
    <cfRule type="cellIs" dxfId="94" priority="104" operator="between">
      <formula>2</formula>
      <formula>6</formula>
    </cfRule>
    <cfRule type="cellIs" dxfId="93" priority="105" operator="equal">
      <formula>1</formula>
    </cfRule>
  </conditionalFormatting>
  <conditionalFormatting sqref="P12">
    <cfRule type="cellIs" dxfId="92" priority="100" operator="between">
      <formula>7</formula>
      <formula>26</formula>
    </cfRule>
    <cfRule type="cellIs" dxfId="91" priority="101" operator="between">
      <formula>2</formula>
      <formula>6</formula>
    </cfRule>
    <cfRule type="cellIs" dxfId="90" priority="102" operator="equal">
      <formula>1</formula>
    </cfRule>
  </conditionalFormatting>
  <conditionalFormatting sqref="P10">
    <cfRule type="cellIs" dxfId="89" priority="97" operator="between">
      <formula>7</formula>
      <formula>26</formula>
    </cfRule>
    <cfRule type="cellIs" dxfId="88" priority="98" operator="between">
      <formula>2</formula>
      <formula>6</formula>
    </cfRule>
    <cfRule type="cellIs" dxfId="87" priority="99" operator="equal">
      <formula>1</formula>
    </cfRule>
  </conditionalFormatting>
  <conditionalFormatting sqref="P11">
    <cfRule type="cellIs" dxfId="86" priority="94" operator="between">
      <formula>7</formula>
      <formula>26</formula>
    </cfRule>
    <cfRule type="cellIs" dxfId="85" priority="95" operator="between">
      <formula>2</formula>
      <formula>6</formula>
    </cfRule>
    <cfRule type="cellIs" dxfId="84" priority="96" operator="equal">
      <formula>1</formula>
    </cfRule>
  </conditionalFormatting>
  <conditionalFormatting sqref="O11">
    <cfRule type="cellIs" dxfId="83" priority="91" operator="between">
      <formula>7</formula>
      <formula>26</formula>
    </cfRule>
    <cfRule type="cellIs" dxfId="82" priority="92" operator="between">
      <formula>2</formula>
      <formula>6</formula>
    </cfRule>
    <cfRule type="cellIs" dxfId="81" priority="93" operator="equal">
      <formula>1</formula>
    </cfRule>
  </conditionalFormatting>
  <conditionalFormatting sqref="K11">
    <cfRule type="cellIs" dxfId="80" priority="88" operator="between">
      <formula>7</formula>
      <formula>26</formula>
    </cfRule>
    <cfRule type="cellIs" dxfId="79" priority="89" operator="between">
      <formula>2</formula>
      <formula>6</formula>
    </cfRule>
    <cfRule type="cellIs" dxfId="78" priority="90" operator="equal">
      <formula>1</formula>
    </cfRule>
  </conditionalFormatting>
  <conditionalFormatting sqref="J11">
    <cfRule type="cellIs" dxfId="77" priority="85" operator="between">
      <formula>7</formula>
      <formula>26</formula>
    </cfRule>
    <cfRule type="cellIs" dxfId="76" priority="86" operator="between">
      <formula>2</formula>
      <formula>6</formula>
    </cfRule>
    <cfRule type="cellIs" dxfId="75" priority="87" operator="equal">
      <formula>1</formula>
    </cfRule>
  </conditionalFormatting>
  <conditionalFormatting sqref="I11">
    <cfRule type="cellIs" dxfId="74" priority="82" operator="between">
      <formula>7</formula>
      <formula>26</formula>
    </cfRule>
    <cfRule type="cellIs" dxfId="73" priority="83" operator="between">
      <formula>2</formula>
      <formula>6</formula>
    </cfRule>
    <cfRule type="cellIs" dxfId="72" priority="84" operator="equal">
      <formula>1</formula>
    </cfRule>
  </conditionalFormatting>
  <conditionalFormatting sqref="H11">
    <cfRule type="cellIs" dxfId="71" priority="79" operator="between">
      <formula>7</formula>
      <formula>26</formula>
    </cfRule>
    <cfRule type="cellIs" dxfId="70" priority="80" operator="between">
      <formula>2</formula>
      <formula>6</formula>
    </cfRule>
    <cfRule type="cellIs" dxfId="69" priority="81" operator="equal">
      <formula>1</formula>
    </cfRule>
  </conditionalFormatting>
  <conditionalFormatting sqref="F11">
    <cfRule type="cellIs" dxfId="68" priority="76" operator="between">
      <formula>7</formula>
      <formula>26</formula>
    </cfRule>
    <cfRule type="cellIs" dxfId="67" priority="77" operator="between">
      <formula>2</formula>
      <formula>6</formula>
    </cfRule>
    <cfRule type="cellIs" dxfId="66" priority="78" operator="equal">
      <formula>1</formula>
    </cfRule>
  </conditionalFormatting>
  <conditionalFormatting sqref="E11">
    <cfRule type="cellIs" dxfId="65" priority="73" operator="between">
      <formula>7</formula>
      <formula>26</formula>
    </cfRule>
    <cfRule type="cellIs" dxfId="64" priority="74" operator="between">
      <formula>2</formula>
      <formula>6</formula>
    </cfRule>
    <cfRule type="cellIs" dxfId="63" priority="75" operator="equal">
      <formula>1</formula>
    </cfRule>
  </conditionalFormatting>
  <conditionalFormatting sqref="D11">
    <cfRule type="cellIs" dxfId="62" priority="70" operator="between">
      <formula>7</formula>
      <formula>26</formula>
    </cfRule>
    <cfRule type="cellIs" dxfId="61" priority="71" operator="between">
      <formula>2</formula>
      <formula>6</formula>
    </cfRule>
    <cfRule type="cellIs" dxfId="60" priority="72" operator="equal">
      <formula>1</formula>
    </cfRule>
  </conditionalFormatting>
  <conditionalFormatting sqref="C11">
    <cfRule type="cellIs" dxfId="59" priority="67" operator="between">
      <formula>7</formula>
      <formula>26</formula>
    </cfRule>
    <cfRule type="cellIs" dxfId="58" priority="68" operator="between">
      <formula>2</formula>
      <formula>6</formula>
    </cfRule>
    <cfRule type="cellIs" dxfId="57" priority="69" operator="equal">
      <formula>1</formula>
    </cfRule>
  </conditionalFormatting>
  <conditionalFormatting sqref="B11">
    <cfRule type="cellIs" dxfId="56" priority="64" operator="between">
      <formula>7</formula>
      <formula>26</formula>
    </cfRule>
    <cfRule type="cellIs" dxfId="55" priority="65" operator="between">
      <formula>2</formula>
      <formula>6</formula>
    </cfRule>
    <cfRule type="cellIs" dxfId="54" priority="66" operator="equal">
      <formula>1</formula>
    </cfRule>
  </conditionalFormatting>
  <conditionalFormatting sqref="P14">
    <cfRule type="cellIs" dxfId="53" priority="61" operator="between">
      <formula>7</formula>
      <formula>26</formula>
    </cfRule>
    <cfRule type="cellIs" dxfId="52" priority="62" operator="between">
      <formula>2</formula>
      <formula>6</formula>
    </cfRule>
    <cfRule type="cellIs" dxfId="51" priority="63" operator="equal">
      <formula>1</formula>
    </cfRule>
  </conditionalFormatting>
  <conditionalFormatting sqref="P17">
    <cfRule type="cellIs" dxfId="50" priority="58" operator="between">
      <formula>7</formula>
      <formula>26</formula>
    </cfRule>
    <cfRule type="cellIs" dxfId="49" priority="59" operator="between">
      <formula>2</formula>
      <formula>6</formula>
    </cfRule>
    <cfRule type="cellIs" dxfId="48" priority="60" operator="equal">
      <formula>1</formula>
    </cfRule>
  </conditionalFormatting>
  <conditionalFormatting sqref="P16">
    <cfRule type="cellIs" dxfId="47" priority="52" operator="between">
      <formula>7</formula>
      <formula>26</formula>
    </cfRule>
    <cfRule type="cellIs" dxfId="46" priority="53" operator="between">
      <formula>2</formula>
      <formula>6</formula>
    </cfRule>
    <cfRule type="cellIs" dxfId="45" priority="54" operator="equal">
      <formula>1</formula>
    </cfRule>
  </conditionalFormatting>
  <conditionalFormatting sqref="C24">
    <cfRule type="cellIs" dxfId="44" priority="43" operator="between">
      <formula>7</formula>
      <formula>26</formula>
    </cfRule>
    <cfRule type="cellIs" dxfId="43" priority="44" operator="between">
      <formula>2</formula>
      <formula>6</formula>
    </cfRule>
    <cfRule type="cellIs" dxfId="42" priority="45" operator="equal">
      <formula>1</formula>
    </cfRule>
  </conditionalFormatting>
  <conditionalFormatting sqref="D24">
    <cfRule type="cellIs" dxfId="41" priority="40" operator="between">
      <formula>7</formula>
      <formula>26</formula>
    </cfRule>
    <cfRule type="cellIs" dxfId="40" priority="41" operator="between">
      <formula>2</formula>
      <formula>6</formula>
    </cfRule>
    <cfRule type="cellIs" dxfId="39" priority="42" operator="equal">
      <formula>1</formula>
    </cfRule>
  </conditionalFormatting>
  <conditionalFormatting sqref="E24">
    <cfRule type="cellIs" dxfId="38" priority="37" operator="between">
      <formula>7</formula>
      <formula>26</formula>
    </cfRule>
    <cfRule type="cellIs" dxfId="37" priority="38" operator="between">
      <formula>2</formula>
      <formula>6</formula>
    </cfRule>
    <cfRule type="cellIs" dxfId="36" priority="39" operator="equal">
      <formula>1</formula>
    </cfRule>
  </conditionalFormatting>
  <conditionalFormatting sqref="F24">
    <cfRule type="cellIs" dxfId="35" priority="34" operator="between">
      <formula>7</formula>
      <formula>26</formula>
    </cfRule>
    <cfRule type="cellIs" dxfId="34" priority="35" operator="between">
      <formula>2</formula>
      <formula>6</formula>
    </cfRule>
    <cfRule type="cellIs" dxfId="33" priority="36" operator="equal">
      <formula>1</formula>
    </cfRule>
  </conditionalFormatting>
  <conditionalFormatting sqref="G24">
    <cfRule type="cellIs" dxfId="32" priority="31" operator="between">
      <formula>7</formula>
      <formula>26</formula>
    </cfRule>
    <cfRule type="cellIs" dxfId="31" priority="32" operator="between">
      <formula>2</formula>
      <formula>6</formula>
    </cfRule>
    <cfRule type="cellIs" dxfId="30" priority="33" operator="equal">
      <formula>1</formula>
    </cfRule>
  </conditionalFormatting>
  <conditionalFormatting sqref="H24">
    <cfRule type="cellIs" dxfId="29" priority="28" operator="between">
      <formula>7</formula>
      <formula>26</formula>
    </cfRule>
    <cfRule type="cellIs" dxfId="28" priority="29" operator="between">
      <formula>2</formula>
      <formula>6</formula>
    </cfRule>
    <cfRule type="cellIs" dxfId="27" priority="30" operator="equal">
      <formula>1</formula>
    </cfRule>
  </conditionalFormatting>
  <conditionalFormatting sqref="I24">
    <cfRule type="cellIs" dxfId="26" priority="25" operator="between">
      <formula>7</formula>
      <formula>26</formula>
    </cfRule>
    <cfRule type="cellIs" dxfId="25" priority="26" operator="between">
      <formula>2</formula>
      <formula>6</formula>
    </cfRule>
    <cfRule type="cellIs" dxfId="24" priority="27" operator="equal">
      <formula>1</formula>
    </cfRule>
  </conditionalFormatting>
  <conditionalFormatting sqref="J24">
    <cfRule type="cellIs" dxfId="23" priority="22" operator="between">
      <formula>7</formula>
      <formula>26</formula>
    </cfRule>
    <cfRule type="cellIs" dxfId="22" priority="23" operator="between">
      <formula>2</formula>
      <formula>6</formula>
    </cfRule>
    <cfRule type="cellIs" dxfId="21" priority="24" operator="equal">
      <formula>1</formula>
    </cfRule>
  </conditionalFormatting>
  <conditionalFormatting sqref="K24">
    <cfRule type="cellIs" dxfId="20" priority="19" operator="between">
      <formula>7</formula>
      <formula>26</formula>
    </cfRule>
    <cfRule type="cellIs" dxfId="19" priority="20" operator="between">
      <formula>2</formula>
      <formula>6</formula>
    </cfRule>
    <cfRule type="cellIs" dxfId="18" priority="21" operator="equal">
      <formula>1</formula>
    </cfRule>
  </conditionalFormatting>
  <conditionalFormatting sqref="O24">
    <cfRule type="cellIs" dxfId="17" priority="16" operator="between">
      <formula>7</formula>
      <formula>26</formula>
    </cfRule>
    <cfRule type="cellIs" dxfId="16" priority="17" operator="between">
      <formula>2</formula>
      <formula>6</formula>
    </cfRule>
    <cfRule type="cellIs" dxfId="15" priority="18" operator="equal">
      <formula>1</formula>
    </cfRule>
  </conditionalFormatting>
  <conditionalFormatting sqref="L24">
    <cfRule type="cellIs" dxfId="14" priority="13" operator="between">
      <formula>7</formula>
      <formula>26</formula>
    </cfRule>
    <cfRule type="cellIs" dxfId="13" priority="14" operator="between">
      <formula>2</formula>
      <formula>6</formula>
    </cfRule>
    <cfRule type="cellIs" dxfId="12" priority="15" operator="equal">
      <formula>1</formula>
    </cfRule>
  </conditionalFormatting>
  <conditionalFormatting sqref="M24">
    <cfRule type="cellIs" dxfId="11" priority="10" operator="between">
      <formula>7</formula>
      <formula>26</formula>
    </cfRule>
    <cfRule type="cellIs" dxfId="10" priority="11" operator="between">
      <formula>2</formula>
      <formula>6</formula>
    </cfRule>
    <cfRule type="cellIs" dxfId="9" priority="12" operator="equal">
      <formula>1</formula>
    </cfRule>
  </conditionalFormatting>
  <conditionalFormatting sqref="N24">
    <cfRule type="cellIs" dxfId="8" priority="7" operator="between">
      <formula>7</formula>
      <formula>26</formula>
    </cfRule>
    <cfRule type="cellIs" dxfId="7" priority="8" operator="between">
      <formula>2</formula>
      <formula>6</formula>
    </cfRule>
    <cfRule type="cellIs" dxfId="6" priority="9" operator="equal">
      <formula>1</formula>
    </cfRule>
  </conditionalFormatting>
  <conditionalFormatting sqref="P24">
    <cfRule type="cellIs" dxfId="5" priority="4" operator="between">
      <formula>7</formula>
      <formula>26</formula>
    </cfRule>
    <cfRule type="cellIs" dxfId="4" priority="5" operator="between">
      <formula>2</formula>
      <formula>6</formula>
    </cfRule>
    <cfRule type="cellIs" dxfId="3" priority="6" operator="equal">
      <formula>1</formula>
    </cfRule>
  </conditionalFormatting>
  <conditionalFormatting sqref="Q24">
    <cfRule type="cellIs" dxfId="2" priority="1" operator="between">
      <formula>7</formula>
      <formula>26</formula>
    </cfRule>
    <cfRule type="cellIs" dxfId="1" priority="2" operator="between">
      <formula>2</formula>
      <formula>6</formula>
    </cfRule>
    <cfRule type="cellIs" dxfId="0" priority="3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F110 Grid</vt:lpstr>
      <vt:lpstr>F110 Times</vt:lpstr>
      <vt:lpstr>F110 Race</vt:lpstr>
      <vt:lpstr>Times</vt:lpstr>
      <vt:lpstr>Sheet4</vt:lpstr>
      <vt:lpstr>Sheet5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</dc:creator>
  <cp:lastModifiedBy>CER</cp:lastModifiedBy>
  <dcterms:created xsi:type="dcterms:W3CDTF">2011-09-07T20:57:00Z</dcterms:created>
  <dcterms:modified xsi:type="dcterms:W3CDTF">2011-10-29T13:27:35Z</dcterms:modified>
</cp:coreProperties>
</file>